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Portal Transparencia/Presup. Mens. y Aprob 2021-2024/Ejecución Mensual 2024/"/>
    </mc:Choice>
  </mc:AlternateContent>
  <xr:revisionPtr revIDLastSave="0" documentId="8_{77AC8D93-3793-43A6-A6DC-67E5A4DC1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Hoja1!$A$1:$U$336</definedName>
    <definedName name="_xlnm.Print_Titles" localSheetId="0">Hoja1!$1:$10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94" i="1" l="1"/>
  <c r="U292" i="1"/>
  <c r="I293" i="1"/>
  <c r="S44" i="1" l="1"/>
  <c r="S42" i="1"/>
  <c r="S40" i="1"/>
  <c r="S39" i="1" s="1"/>
  <c r="S37" i="1"/>
  <c r="S36" i="1"/>
  <c r="S29" i="1"/>
  <c r="S28" i="1" s="1"/>
  <c r="S25" i="1"/>
  <c r="S23" i="1"/>
  <c r="S21" i="1"/>
  <c r="S15" i="1"/>
  <c r="G294" i="1"/>
  <c r="G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F293" i="1"/>
  <c r="E293" i="1"/>
  <c r="E288" i="1"/>
  <c r="O13" i="1"/>
  <c r="U27" i="1"/>
  <c r="U26" i="1"/>
  <c r="T25" i="1"/>
  <c r="U34" i="1"/>
  <c r="U134" i="1"/>
  <c r="G134" i="1"/>
  <c r="G133" i="1" s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F133" i="1"/>
  <c r="E133" i="1"/>
  <c r="D133" i="1"/>
  <c r="J265" i="1"/>
  <c r="K265" i="1"/>
  <c r="L265" i="1"/>
  <c r="M265" i="1"/>
  <c r="N265" i="1"/>
  <c r="O265" i="1"/>
  <c r="P265" i="1"/>
  <c r="Q265" i="1"/>
  <c r="R265" i="1"/>
  <c r="S265" i="1"/>
  <c r="T265" i="1"/>
  <c r="I265" i="1"/>
  <c r="F265" i="1"/>
  <c r="E265" i="1"/>
  <c r="U266" i="1"/>
  <c r="U265" i="1" s="1"/>
  <c r="G266" i="1"/>
  <c r="G265" i="1" s="1"/>
  <c r="H265" i="1"/>
  <c r="D265" i="1"/>
  <c r="H314" i="1"/>
  <c r="H312" i="1"/>
  <c r="H310" i="1"/>
  <c r="H309" i="1" s="1"/>
  <c r="H308" i="1"/>
  <c r="H307" i="1" s="1"/>
  <c r="H304" i="1"/>
  <c r="H301" i="1"/>
  <c r="H299" i="1"/>
  <c r="H297" i="1"/>
  <c r="H291" i="1"/>
  <c r="H288" i="1"/>
  <c r="H285" i="1"/>
  <c r="H282" i="1"/>
  <c r="H276" i="1"/>
  <c r="H274" i="1"/>
  <c r="H272" i="1"/>
  <c r="H270" i="1"/>
  <c r="H267" i="1"/>
  <c r="H263" i="1"/>
  <c r="H261" i="1"/>
  <c r="H258" i="1"/>
  <c r="H256" i="1"/>
  <c r="H254" i="1"/>
  <c r="H252" i="1"/>
  <c r="H250" i="1"/>
  <c r="H248" i="1"/>
  <c r="H245" i="1"/>
  <c r="H243" i="1"/>
  <c r="H241" i="1"/>
  <c r="H238" i="1"/>
  <c r="H236" i="1"/>
  <c r="H234" i="1"/>
  <c r="H232" i="1"/>
  <c r="H229" i="1"/>
  <c r="H227" i="1"/>
  <c r="H225" i="1"/>
  <c r="H223" i="1"/>
  <c r="H221" i="1"/>
  <c r="H217" i="1"/>
  <c r="H216" i="1" s="1"/>
  <c r="H215" i="1" s="1"/>
  <c r="H210" i="1"/>
  <c r="H207" i="1"/>
  <c r="H205" i="1"/>
  <c r="H203" i="1"/>
  <c r="H201" i="1"/>
  <c r="H199" i="1"/>
  <c r="H197" i="1"/>
  <c r="H195" i="1"/>
  <c r="H191" i="1"/>
  <c r="H186" i="1"/>
  <c r="H182" i="1"/>
  <c r="H177" i="1"/>
  <c r="H174" i="1"/>
  <c r="H172" i="1"/>
  <c r="H169" i="1"/>
  <c r="H167" i="1"/>
  <c r="H165" i="1"/>
  <c r="H162" i="1"/>
  <c r="H161" i="1" s="1"/>
  <c r="H159" i="1"/>
  <c r="H157" i="1"/>
  <c r="H155" i="1"/>
  <c r="H153" i="1"/>
  <c r="H150" i="1"/>
  <c r="H148" i="1"/>
  <c r="H146" i="1"/>
  <c r="H143" i="1"/>
  <c r="H141" i="1"/>
  <c r="H139" i="1"/>
  <c r="H135" i="1"/>
  <c r="H132" i="1" s="1"/>
  <c r="H129" i="1"/>
  <c r="H122" i="1"/>
  <c r="H119" i="1"/>
  <c r="H116" i="1"/>
  <c r="H114" i="1" s="1"/>
  <c r="H112" i="1"/>
  <c r="H105" i="1"/>
  <c r="H98" i="1"/>
  <c r="H95" i="1"/>
  <c r="H93" i="1"/>
  <c r="H90" i="1"/>
  <c r="H88" i="1"/>
  <c r="H86" i="1"/>
  <c r="H83" i="1"/>
  <c r="H80" i="1"/>
  <c r="H78" i="1"/>
  <c r="H76" i="1"/>
  <c r="H74" i="1"/>
  <c r="H71" i="1"/>
  <c r="H69" i="1"/>
  <c r="H66" i="1"/>
  <c r="H63" i="1"/>
  <c r="H60" i="1"/>
  <c r="H58" i="1"/>
  <c r="H56" i="1"/>
  <c r="H54" i="1"/>
  <c r="H52" i="1"/>
  <c r="H50" i="1"/>
  <c r="H48" i="1"/>
  <c r="H44" i="1"/>
  <c r="H42" i="1"/>
  <c r="H40" i="1"/>
  <c r="H37" i="1"/>
  <c r="H36" i="1" s="1"/>
  <c r="H29" i="1"/>
  <c r="H28" i="1" s="1"/>
  <c r="H25" i="1"/>
  <c r="H23" i="1"/>
  <c r="H13" i="1"/>
  <c r="D314" i="1"/>
  <c r="D312" i="1"/>
  <c r="D310" i="1"/>
  <c r="D309" i="1" s="1"/>
  <c r="D308" i="1"/>
  <c r="D307" i="1" s="1"/>
  <c r="D304" i="1"/>
  <c r="D301" i="1"/>
  <c r="D299" i="1"/>
  <c r="D297" i="1"/>
  <c r="D291" i="1"/>
  <c r="D288" i="1"/>
  <c r="D285" i="1"/>
  <c r="D282" i="1"/>
  <c r="D276" i="1"/>
  <c r="D274" i="1"/>
  <c r="D272" i="1"/>
  <c r="D270" i="1"/>
  <c r="D267" i="1"/>
  <c r="D263" i="1"/>
  <c r="D261" i="1"/>
  <c r="D258" i="1"/>
  <c r="D256" i="1"/>
  <c r="D254" i="1"/>
  <c r="D252" i="1"/>
  <c r="D250" i="1"/>
  <c r="D248" i="1"/>
  <c r="D245" i="1"/>
  <c r="D243" i="1"/>
  <c r="D241" i="1"/>
  <c r="D238" i="1"/>
  <c r="D236" i="1"/>
  <c r="D234" i="1"/>
  <c r="D232" i="1"/>
  <c r="D229" i="1"/>
  <c r="D227" i="1"/>
  <c r="D225" i="1"/>
  <c r="D223" i="1"/>
  <c r="D221" i="1"/>
  <c r="D217" i="1"/>
  <c r="D216" i="1" s="1"/>
  <c r="D215" i="1" s="1"/>
  <c r="D210" i="1"/>
  <c r="D207" i="1"/>
  <c r="D205" i="1"/>
  <c r="D203" i="1"/>
  <c r="D201" i="1"/>
  <c r="D199" i="1"/>
  <c r="D197" i="1"/>
  <c r="D195" i="1"/>
  <c r="D191" i="1"/>
  <c r="D186" i="1"/>
  <c r="D182" i="1"/>
  <c r="D177" i="1"/>
  <c r="D174" i="1"/>
  <c r="D172" i="1"/>
  <c r="D169" i="1"/>
  <c r="D167" i="1"/>
  <c r="D165" i="1"/>
  <c r="D162" i="1"/>
  <c r="D161" i="1" s="1"/>
  <c r="D159" i="1"/>
  <c r="D157" i="1"/>
  <c r="D155" i="1"/>
  <c r="D153" i="1"/>
  <c r="D150" i="1"/>
  <c r="D148" i="1"/>
  <c r="D146" i="1"/>
  <c r="D143" i="1"/>
  <c r="D141" i="1"/>
  <c r="D139" i="1"/>
  <c r="D135" i="1"/>
  <c r="D132" i="1" s="1"/>
  <c r="D129" i="1"/>
  <c r="D122" i="1"/>
  <c r="D119" i="1"/>
  <c r="D116" i="1"/>
  <c r="D114" i="1" s="1"/>
  <c r="D112" i="1"/>
  <c r="D105" i="1"/>
  <c r="D98" i="1"/>
  <c r="D95" i="1"/>
  <c r="D93" i="1"/>
  <c r="D90" i="1"/>
  <c r="D88" i="1"/>
  <c r="D86" i="1"/>
  <c r="D83" i="1"/>
  <c r="D80" i="1"/>
  <c r="D78" i="1"/>
  <c r="D76" i="1"/>
  <c r="D74" i="1"/>
  <c r="D71" i="1"/>
  <c r="D69" i="1"/>
  <c r="D66" i="1"/>
  <c r="D63" i="1"/>
  <c r="D60" i="1"/>
  <c r="D58" i="1"/>
  <c r="D56" i="1"/>
  <c r="D54" i="1"/>
  <c r="D52" i="1"/>
  <c r="D50" i="1"/>
  <c r="D48" i="1"/>
  <c r="D44" i="1"/>
  <c r="D42" i="1"/>
  <c r="D40" i="1"/>
  <c r="D37" i="1"/>
  <c r="D36" i="1" s="1"/>
  <c r="D29" i="1"/>
  <c r="D28" i="1" s="1"/>
  <c r="D25" i="1"/>
  <c r="D23" i="1"/>
  <c r="D13" i="1"/>
  <c r="G214" i="1"/>
  <c r="G213" i="1"/>
  <c r="G211" i="1"/>
  <c r="F210" i="1"/>
  <c r="G209" i="1"/>
  <c r="F221" i="1"/>
  <c r="E221" i="1"/>
  <c r="G218" i="1"/>
  <c r="G215" i="1" s="1"/>
  <c r="F217" i="1"/>
  <c r="F216" i="1" s="1"/>
  <c r="F215" i="1" s="1"/>
  <c r="E217" i="1"/>
  <c r="E216" i="1" s="1"/>
  <c r="E215" i="1" s="1"/>
  <c r="U271" i="1"/>
  <c r="U273" i="1"/>
  <c r="U268" i="1"/>
  <c r="U269" i="1"/>
  <c r="J267" i="1"/>
  <c r="K267" i="1"/>
  <c r="L267" i="1"/>
  <c r="M267" i="1"/>
  <c r="N267" i="1"/>
  <c r="O267" i="1"/>
  <c r="P267" i="1"/>
  <c r="Q267" i="1"/>
  <c r="R267" i="1"/>
  <c r="S267" i="1"/>
  <c r="T267" i="1"/>
  <c r="I267" i="1"/>
  <c r="I279" i="1"/>
  <c r="I278" i="1" s="1"/>
  <c r="I270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G292" i="1"/>
  <c r="G291" i="1" s="1"/>
  <c r="F291" i="1"/>
  <c r="E291" i="1"/>
  <c r="E287" i="1" s="1"/>
  <c r="G290" i="1"/>
  <c r="G289" i="1"/>
  <c r="F288" i="1"/>
  <c r="G286" i="1"/>
  <c r="G285" i="1" s="1"/>
  <c r="F285" i="1"/>
  <c r="E285" i="1"/>
  <c r="G284" i="1"/>
  <c r="G283" i="1"/>
  <c r="F282" i="1"/>
  <c r="E282" i="1"/>
  <c r="G280" i="1"/>
  <c r="G279" i="1" s="1"/>
  <c r="G278" i="1" s="1"/>
  <c r="F279" i="1"/>
  <c r="F278" i="1" s="1"/>
  <c r="E279" i="1"/>
  <c r="E278" i="1" s="1"/>
  <c r="G277" i="1"/>
  <c r="G276" i="1" s="1"/>
  <c r="F276" i="1"/>
  <c r="E276" i="1"/>
  <c r="G275" i="1"/>
  <c r="G274" i="1" s="1"/>
  <c r="F274" i="1"/>
  <c r="E274" i="1"/>
  <c r="G273" i="1"/>
  <c r="G272" i="1" s="1"/>
  <c r="F272" i="1"/>
  <c r="E272" i="1"/>
  <c r="G271" i="1"/>
  <c r="G270" i="1" s="1"/>
  <c r="F270" i="1"/>
  <c r="E270" i="1"/>
  <c r="G269" i="1"/>
  <c r="G268" i="1"/>
  <c r="F267" i="1"/>
  <c r="E267" i="1"/>
  <c r="G264" i="1"/>
  <c r="G263" i="1" s="1"/>
  <c r="F263" i="1"/>
  <c r="E263" i="1"/>
  <c r="G262" i="1"/>
  <c r="G261" i="1" s="1"/>
  <c r="F261" i="1"/>
  <c r="E261" i="1"/>
  <c r="G259" i="1"/>
  <c r="G258" i="1" s="1"/>
  <c r="F258" i="1"/>
  <c r="E258" i="1"/>
  <c r="G257" i="1"/>
  <c r="G256" i="1" s="1"/>
  <c r="F256" i="1"/>
  <c r="E256" i="1"/>
  <c r="G255" i="1"/>
  <c r="G254" i="1" s="1"/>
  <c r="F254" i="1"/>
  <c r="E254" i="1"/>
  <c r="G253" i="1"/>
  <c r="G252" i="1" s="1"/>
  <c r="F252" i="1"/>
  <c r="E252" i="1"/>
  <c r="G251" i="1"/>
  <c r="G250" i="1" s="1"/>
  <c r="F250" i="1"/>
  <c r="E250" i="1"/>
  <c r="G249" i="1"/>
  <c r="G248" i="1" s="1"/>
  <c r="F248" i="1"/>
  <c r="E248" i="1"/>
  <c r="G246" i="1"/>
  <c r="G245" i="1" s="1"/>
  <c r="F245" i="1"/>
  <c r="E245" i="1"/>
  <c r="G244" i="1"/>
  <c r="G243" i="1" s="1"/>
  <c r="F243" i="1"/>
  <c r="E243" i="1"/>
  <c r="G242" i="1"/>
  <c r="G241" i="1" s="1"/>
  <c r="F241" i="1"/>
  <c r="E241" i="1"/>
  <c r="G239" i="1"/>
  <c r="G238" i="1" s="1"/>
  <c r="F238" i="1"/>
  <c r="E238" i="1"/>
  <c r="G237" i="1"/>
  <c r="G236" i="1" s="1"/>
  <c r="F236" i="1"/>
  <c r="E236" i="1"/>
  <c r="G235" i="1"/>
  <c r="G234" i="1" s="1"/>
  <c r="F234" i="1"/>
  <c r="E234" i="1"/>
  <c r="G233" i="1"/>
  <c r="G232" i="1" s="1"/>
  <c r="F232" i="1"/>
  <c r="E232" i="1"/>
  <c r="G230" i="1"/>
  <c r="G229" i="1" s="1"/>
  <c r="F229" i="1"/>
  <c r="E229" i="1"/>
  <c r="G228" i="1"/>
  <c r="G227" i="1" s="1"/>
  <c r="F227" i="1"/>
  <c r="E227" i="1"/>
  <c r="G226" i="1"/>
  <c r="G225" i="1" s="1"/>
  <c r="F225" i="1"/>
  <c r="E225" i="1"/>
  <c r="G224" i="1"/>
  <c r="G223" i="1" s="1"/>
  <c r="F223" i="1"/>
  <c r="E223" i="1"/>
  <c r="G222" i="1"/>
  <c r="G221" i="1" s="1"/>
  <c r="I245" i="1"/>
  <c r="J245" i="1"/>
  <c r="K245" i="1"/>
  <c r="L245" i="1"/>
  <c r="M245" i="1"/>
  <c r="N245" i="1"/>
  <c r="Q245" i="1"/>
  <c r="R245" i="1"/>
  <c r="S245" i="1"/>
  <c r="T245" i="1"/>
  <c r="P245" i="1"/>
  <c r="O245" i="1"/>
  <c r="E297" i="1"/>
  <c r="F297" i="1"/>
  <c r="G298" i="1"/>
  <c r="G297" i="1" s="1"/>
  <c r="G315" i="1"/>
  <c r="G314" i="1" s="1"/>
  <c r="G313" i="1"/>
  <c r="G312" i="1" s="1"/>
  <c r="G311" i="1"/>
  <c r="G310" i="1"/>
  <c r="G308" i="1"/>
  <c r="G307" i="1" s="1"/>
  <c r="G306" i="1"/>
  <c r="G305" i="1"/>
  <c r="G302" i="1"/>
  <c r="G301" i="1" s="1"/>
  <c r="G300" i="1"/>
  <c r="G299" i="1" s="1"/>
  <c r="F314" i="1"/>
  <c r="F312" i="1"/>
  <c r="F309" i="1"/>
  <c r="F307" i="1"/>
  <c r="F304" i="1"/>
  <c r="F301" i="1"/>
  <c r="F299" i="1"/>
  <c r="E314" i="1"/>
  <c r="E312" i="1"/>
  <c r="E309" i="1"/>
  <c r="E307" i="1"/>
  <c r="E304" i="1"/>
  <c r="E301" i="1"/>
  <c r="E299" i="1"/>
  <c r="G208" i="1"/>
  <c r="F207" i="1"/>
  <c r="G206" i="1"/>
  <c r="G205" i="1" s="1"/>
  <c r="F205" i="1"/>
  <c r="G204" i="1"/>
  <c r="G203" i="1" s="1"/>
  <c r="F203" i="1"/>
  <c r="G202" i="1"/>
  <c r="G201" i="1" s="1"/>
  <c r="F201" i="1"/>
  <c r="G200" i="1"/>
  <c r="G199" i="1" s="1"/>
  <c r="F199" i="1"/>
  <c r="G198" i="1"/>
  <c r="G197" i="1" s="1"/>
  <c r="F197" i="1"/>
  <c r="G196" i="1"/>
  <c r="G195" i="1" s="1"/>
  <c r="F195" i="1"/>
  <c r="G193" i="1"/>
  <c r="G192" i="1"/>
  <c r="F191" i="1"/>
  <c r="G190" i="1"/>
  <c r="G189" i="1"/>
  <c r="G188" i="1"/>
  <c r="G187" i="1"/>
  <c r="F186" i="1"/>
  <c r="G184" i="1"/>
  <c r="G183" i="1"/>
  <c r="F182" i="1"/>
  <c r="G181" i="1"/>
  <c r="G180" i="1"/>
  <c r="G179" i="1"/>
  <c r="G178" i="1"/>
  <c r="F177" i="1"/>
  <c r="G176" i="1"/>
  <c r="G175" i="1"/>
  <c r="F174" i="1"/>
  <c r="G173" i="1"/>
  <c r="G172" i="1" s="1"/>
  <c r="F172" i="1"/>
  <c r="G170" i="1"/>
  <c r="G169" i="1" s="1"/>
  <c r="F169" i="1"/>
  <c r="G168" i="1"/>
  <c r="G167" i="1" s="1"/>
  <c r="F167" i="1"/>
  <c r="G166" i="1"/>
  <c r="G165" i="1" s="1"/>
  <c r="F165" i="1"/>
  <c r="G163" i="1"/>
  <c r="G162" i="1" s="1"/>
  <c r="G161" i="1" s="1"/>
  <c r="F162" i="1"/>
  <c r="F161" i="1" s="1"/>
  <c r="G160" i="1"/>
  <c r="G159" i="1" s="1"/>
  <c r="F159" i="1"/>
  <c r="G158" i="1"/>
  <c r="G157" i="1" s="1"/>
  <c r="F157" i="1"/>
  <c r="G156" i="1"/>
  <c r="G155" i="1" s="1"/>
  <c r="F155" i="1"/>
  <c r="G154" i="1"/>
  <c r="G153" i="1" s="1"/>
  <c r="F153" i="1"/>
  <c r="G151" i="1"/>
  <c r="G150" i="1" s="1"/>
  <c r="F150" i="1"/>
  <c r="G149" i="1"/>
  <c r="G148" i="1" s="1"/>
  <c r="F148" i="1"/>
  <c r="G147" i="1"/>
  <c r="G146" i="1" s="1"/>
  <c r="F146" i="1"/>
  <c r="G144" i="1"/>
  <c r="G143" i="1" s="1"/>
  <c r="F143" i="1"/>
  <c r="G142" i="1"/>
  <c r="G141" i="1" s="1"/>
  <c r="F141" i="1"/>
  <c r="G140" i="1"/>
  <c r="G139" i="1" s="1"/>
  <c r="F139" i="1"/>
  <c r="E139" i="1"/>
  <c r="E138" i="1" s="1"/>
  <c r="E137" i="1" s="1"/>
  <c r="G136" i="1"/>
  <c r="G135" i="1" s="1"/>
  <c r="F135" i="1"/>
  <c r="E135" i="1"/>
  <c r="G131" i="1"/>
  <c r="G130" i="1"/>
  <c r="F129" i="1"/>
  <c r="E129" i="1"/>
  <c r="G128" i="1"/>
  <c r="G127" i="1"/>
  <c r="G126" i="1"/>
  <c r="G125" i="1"/>
  <c r="G124" i="1"/>
  <c r="G123" i="1"/>
  <c r="F122" i="1"/>
  <c r="E122" i="1"/>
  <c r="G121" i="1"/>
  <c r="G120" i="1"/>
  <c r="F119" i="1"/>
  <c r="E119" i="1"/>
  <c r="G118" i="1"/>
  <c r="G117" i="1"/>
  <c r="F116" i="1"/>
  <c r="E116" i="1"/>
  <c r="G115" i="1"/>
  <c r="G114" i="1" s="1"/>
  <c r="F114" i="1"/>
  <c r="E114" i="1"/>
  <c r="G113" i="1"/>
  <c r="G112" i="1" s="1"/>
  <c r="F112" i="1"/>
  <c r="E112" i="1"/>
  <c r="G110" i="1"/>
  <c r="G109" i="1"/>
  <c r="G108" i="1"/>
  <c r="G107" i="1"/>
  <c r="G106" i="1"/>
  <c r="F105" i="1"/>
  <c r="E105" i="1"/>
  <c r="G104" i="1"/>
  <c r="G103" i="1"/>
  <c r="G102" i="1"/>
  <c r="G101" i="1"/>
  <c r="G100" i="1"/>
  <c r="G99" i="1"/>
  <c r="F98" i="1"/>
  <c r="E98" i="1"/>
  <c r="G96" i="1"/>
  <c r="G95" i="1" s="1"/>
  <c r="F95" i="1"/>
  <c r="E95" i="1"/>
  <c r="G94" i="1"/>
  <c r="G93" i="1" s="1"/>
  <c r="F93" i="1"/>
  <c r="E93" i="1"/>
  <c r="G91" i="1"/>
  <c r="G90" i="1" s="1"/>
  <c r="F90" i="1"/>
  <c r="E90" i="1"/>
  <c r="G89" i="1"/>
  <c r="G88" i="1" s="1"/>
  <c r="F88" i="1"/>
  <c r="E88" i="1"/>
  <c r="G87" i="1"/>
  <c r="G86" i="1" s="1"/>
  <c r="F86" i="1"/>
  <c r="E86" i="1"/>
  <c r="G85" i="1"/>
  <c r="G84" i="1"/>
  <c r="F83" i="1"/>
  <c r="E83" i="1"/>
  <c r="G81" i="1"/>
  <c r="G80" i="1" s="1"/>
  <c r="F80" i="1"/>
  <c r="E80" i="1"/>
  <c r="G79" i="1"/>
  <c r="G78" i="1" s="1"/>
  <c r="F78" i="1"/>
  <c r="E78" i="1"/>
  <c r="G77" i="1"/>
  <c r="G76" i="1" s="1"/>
  <c r="F76" i="1"/>
  <c r="E76" i="1"/>
  <c r="G75" i="1"/>
  <c r="G74" i="1" s="1"/>
  <c r="F74" i="1"/>
  <c r="E74" i="1"/>
  <c r="G72" i="1"/>
  <c r="G71" i="1" s="1"/>
  <c r="F71" i="1"/>
  <c r="E71" i="1"/>
  <c r="G70" i="1"/>
  <c r="G69" i="1" s="1"/>
  <c r="F69" i="1"/>
  <c r="E69" i="1"/>
  <c r="G67" i="1"/>
  <c r="G66" i="1" s="1"/>
  <c r="E66" i="1"/>
  <c r="G65" i="1"/>
  <c r="G64" i="1"/>
  <c r="F63" i="1"/>
  <c r="F62" i="1" s="1"/>
  <c r="E63" i="1"/>
  <c r="G61" i="1"/>
  <c r="G60" i="1" s="1"/>
  <c r="E60" i="1"/>
  <c r="G59" i="1"/>
  <c r="E58" i="1"/>
  <c r="G58" i="1" s="1"/>
  <c r="G57" i="1"/>
  <c r="G56" i="1" s="1"/>
  <c r="F56" i="1"/>
  <c r="E56" i="1"/>
  <c r="G55" i="1"/>
  <c r="G54" i="1" s="1"/>
  <c r="F54" i="1"/>
  <c r="E54" i="1"/>
  <c r="G53" i="1"/>
  <c r="G52" i="1" s="1"/>
  <c r="F52" i="1"/>
  <c r="E52" i="1"/>
  <c r="G51" i="1"/>
  <c r="G50" i="1" s="1"/>
  <c r="F50" i="1"/>
  <c r="E50" i="1"/>
  <c r="G49" i="1"/>
  <c r="G48" i="1" s="1"/>
  <c r="F48" i="1"/>
  <c r="E48" i="1"/>
  <c r="G45" i="1"/>
  <c r="G44" i="1" s="1"/>
  <c r="F44" i="1"/>
  <c r="E44" i="1"/>
  <c r="G43" i="1"/>
  <c r="G42" i="1" s="1"/>
  <c r="F42" i="1"/>
  <c r="E42" i="1"/>
  <c r="G41" i="1"/>
  <c r="G40" i="1" s="1"/>
  <c r="F40" i="1"/>
  <c r="E40" i="1"/>
  <c r="G38" i="1"/>
  <c r="G37" i="1" s="1"/>
  <c r="G36" i="1" s="1"/>
  <c r="F37" i="1"/>
  <c r="F36" i="1" s="1"/>
  <c r="E37" i="1"/>
  <c r="E36" i="1" s="1"/>
  <c r="G35" i="1"/>
  <c r="G34" i="1"/>
  <c r="G33" i="1"/>
  <c r="G32" i="1"/>
  <c r="G31" i="1"/>
  <c r="G30" i="1"/>
  <c r="F29" i="1"/>
  <c r="F28" i="1" s="1"/>
  <c r="E29" i="1"/>
  <c r="E28" i="1" s="1"/>
  <c r="G27" i="1"/>
  <c r="G26" i="1"/>
  <c r="F25" i="1"/>
  <c r="E25" i="1"/>
  <c r="G24" i="1"/>
  <c r="G23" i="1" s="1"/>
  <c r="F23" i="1"/>
  <c r="E23" i="1"/>
  <c r="G22" i="1"/>
  <c r="G21" i="1" s="1"/>
  <c r="F21" i="1"/>
  <c r="E21" i="1"/>
  <c r="G20" i="1"/>
  <c r="G19" i="1"/>
  <c r="G18" i="1"/>
  <c r="E17" i="1"/>
  <c r="G17" i="1" s="1"/>
  <c r="G16" i="1"/>
  <c r="F15" i="1"/>
  <c r="G14" i="1"/>
  <c r="G13" i="1" s="1"/>
  <c r="F13" i="1"/>
  <c r="E13" i="1"/>
  <c r="F287" i="1" l="1"/>
  <c r="E132" i="1"/>
  <c r="F132" i="1"/>
  <c r="H260" i="1"/>
  <c r="E260" i="1"/>
  <c r="U133" i="1"/>
  <c r="G132" i="1"/>
  <c r="F260" i="1"/>
  <c r="H68" i="1"/>
  <c r="H97" i="1"/>
  <c r="D62" i="1"/>
  <c r="H240" i="1"/>
  <c r="H185" i="1"/>
  <c r="D220" i="1"/>
  <c r="D247" i="1"/>
  <c r="H82" i="1"/>
  <c r="D185" i="1"/>
  <c r="D281" i="1"/>
  <c r="D279" i="1" s="1"/>
  <c r="D278" i="1" s="1"/>
  <c r="H287" i="1"/>
  <c r="H39" i="1"/>
  <c r="D240" i="1"/>
  <c r="H164" i="1"/>
  <c r="D97" i="1"/>
  <c r="D231" i="1"/>
  <c r="D138" i="1"/>
  <c r="H145" i="1"/>
  <c r="D92" i="1"/>
  <c r="H231" i="1"/>
  <c r="D82" i="1"/>
  <c r="D21" i="1"/>
  <c r="D15" i="1" s="1"/>
  <c r="D12" i="1" s="1"/>
  <c r="H62" i="1"/>
  <c r="H73" i="1"/>
  <c r="H281" i="1"/>
  <c r="H279" i="1" s="1"/>
  <c r="H278" i="1" s="1"/>
  <c r="D73" i="1"/>
  <c r="D260" i="1"/>
  <c r="D303" i="1"/>
  <c r="H194" i="1"/>
  <c r="D39" i="1"/>
  <c r="D68" i="1"/>
  <c r="D164" i="1"/>
  <c r="H47" i="1"/>
  <c r="H171" i="1"/>
  <c r="D111" i="1"/>
  <c r="H111" i="1"/>
  <c r="H296" i="1"/>
  <c r="D145" i="1"/>
  <c r="D171" i="1"/>
  <c r="H21" i="1"/>
  <c r="H15" i="1" s="1"/>
  <c r="H12" i="1" s="1"/>
  <c r="H152" i="1"/>
  <c r="H303" i="1"/>
  <c r="D296" i="1"/>
  <c r="D47" i="1"/>
  <c r="D287" i="1"/>
  <c r="G119" i="1"/>
  <c r="D152" i="1"/>
  <c r="H247" i="1"/>
  <c r="H220" i="1"/>
  <c r="D194" i="1"/>
  <c r="H92" i="1"/>
  <c r="H138" i="1"/>
  <c r="G282" i="1"/>
  <c r="G281" i="1" s="1"/>
  <c r="G129" i="1"/>
  <c r="G210" i="1"/>
  <c r="G25" i="1"/>
  <c r="F247" i="1"/>
  <c r="F220" i="1"/>
  <c r="G288" i="1"/>
  <c r="G287" i="1" s="1"/>
  <c r="F281" i="1"/>
  <c r="E220" i="1"/>
  <c r="G63" i="1"/>
  <c r="G62" i="1" s="1"/>
  <c r="G83" i="1"/>
  <c r="G82" i="1" s="1"/>
  <c r="G220" i="1"/>
  <c r="E281" i="1"/>
  <c r="G247" i="1"/>
  <c r="G191" i="1"/>
  <c r="G231" i="1"/>
  <c r="G267" i="1"/>
  <c r="G260" i="1" s="1"/>
  <c r="E240" i="1"/>
  <c r="F240" i="1"/>
  <c r="F231" i="1"/>
  <c r="U245" i="1"/>
  <c r="E247" i="1"/>
  <c r="E231" i="1"/>
  <c r="E62" i="1"/>
  <c r="G240" i="1"/>
  <c r="G217" i="1"/>
  <c r="G29" i="1"/>
  <c r="G28" i="1" s="1"/>
  <c r="G207" i="1"/>
  <c r="G182" i="1"/>
  <c r="E303" i="1"/>
  <c r="F145" i="1"/>
  <c r="G15" i="1"/>
  <c r="E92" i="1"/>
  <c r="F97" i="1"/>
  <c r="F171" i="1"/>
  <c r="G105" i="1"/>
  <c r="E68" i="1"/>
  <c r="E296" i="1"/>
  <c r="G116" i="1"/>
  <c r="F164" i="1"/>
  <c r="F296" i="1"/>
  <c r="G122" i="1"/>
  <c r="G309" i="1"/>
  <c r="G186" i="1"/>
  <c r="G174" i="1"/>
  <c r="F303" i="1"/>
  <c r="E73" i="1"/>
  <c r="F194" i="1"/>
  <c r="E97" i="1"/>
  <c r="F68" i="1"/>
  <c r="G177" i="1"/>
  <c r="F47" i="1"/>
  <c r="F92" i="1"/>
  <c r="G304" i="1"/>
  <c r="G296" i="1"/>
  <c r="F73" i="1"/>
  <c r="G39" i="1"/>
  <c r="G145" i="1"/>
  <c r="E47" i="1"/>
  <c r="E111" i="1"/>
  <c r="G73" i="1"/>
  <c r="G92" i="1"/>
  <c r="F111" i="1"/>
  <c r="G164" i="1"/>
  <c r="F185" i="1"/>
  <c r="F12" i="1"/>
  <c r="G98" i="1"/>
  <c r="G138" i="1"/>
  <c r="E39" i="1"/>
  <c r="F138" i="1"/>
  <c r="G68" i="1"/>
  <c r="F39" i="1"/>
  <c r="E82" i="1"/>
  <c r="F82" i="1"/>
  <c r="F152" i="1"/>
  <c r="G152" i="1"/>
  <c r="G47" i="1"/>
  <c r="E15" i="1"/>
  <c r="E12" i="1" s="1"/>
  <c r="F46" i="1" l="1"/>
  <c r="H11" i="1"/>
  <c r="D11" i="1"/>
  <c r="D46" i="1"/>
  <c r="H219" i="1"/>
  <c r="D137" i="1"/>
  <c r="H295" i="1"/>
  <c r="H46" i="1"/>
  <c r="D219" i="1"/>
  <c r="H137" i="1"/>
  <c r="D295" i="1"/>
  <c r="G12" i="1"/>
  <c r="G11" i="1" s="1"/>
  <c r="G194" i="1"/>
  <c r="F219" i="1"/>
  <c r="E219" i="1"/>
  <c r="F295" i="1"/>
  <c r="G171" i="1"/>
  <c r="G185" i="1"/>
  <c r="G219" i="1"/>
  <c r="E295" i="1"/>
  <c r="G303" i="1"/>
  <c r="G295" i="1" s="1"/>
  <c r="G111" i="1"/>
  <c r="G216" i="1"/>
  <c r="F137" i="1"/>
  <c r="G97" i="1"/>
  <c r="E46" i="1"/>
  <c r="F11" i="1"/>
  <c r="E11" i="1"/>
  <c r="D10" i="1" l="1"/>
  <c r="D316" i="1" s="1"/>
  <c r="F10" i="1"/>
  <c r="F316" i="1" s="1"/>
  <c r="H10" i="1"/>
  <c r="H316" i="1" s="1"/>
  <c r="G137" i="1"/>
  <c r="G46" i="1"/>
  <c r="E10" i="1"/>
  <c r="E316" i="1" s="1"/>
  <c r="G10" i="1" l="1"/>
  <c r="G316" i="1" s="1"/>
  <c r="U20" i="1"/>
  <c r="U19" i="1"/>
  <c r="S314" i="1"/>
  <c r="S312" i="1"/>
  <c r="S309" i="1"/>
  <c r="S307" i="1"/>
  <c r="S304" i="1"/>
  <c r="S301" i="1"/>
  <c r="S299" i="1"/>
  <c r="S297" i="1"/>
  <c r="S291" i="1"/>
  <c r="S288" i="1"/>
  <c r="S285" i="1"/>
  <c r="S282" i="1"/>
  <c r="S279" i="1"/>
  <c r="S278" i="1" s="1"/>
  <c r="S276" i="1"/>
  <c r="S274" i="1"/>
  <c r="S272" i="1"/>
  <c r="S270" i="1"/>
  <c r="S263" i="1"/>
  <c r="S261" i="1"/>
  <c r="S258" i="1"/>
  <c r="S256" i="1"/>
  <c r="S243" i="1"/>
  <c r="S241" i="1"/>
  <c r="S238" i="1"/>
  <c r="S236" i="1"/>
  <c r="S234" i="1"/>
  <c r="S232" i="1"/>
  <c r="S229" i="1"/>
  <c r="S227" i="1"/>
  <c r="S225" i="1"/>
  <c r="S223" i="1"/>
  <c r="S221" i="1"/>
  <c r="S217" i="1"/>
  <c r="S216" i="1" s="1"/>
  <c r="S215" i="1" s="1"/>
  <c r="S210" i="1"/>
  <c r="S207" i="1"/>
  <c r="S205" i="1"/>
  <c r="S203" i="1"/>
  <c r="S201" i="1"/>
  <c r="S199" i="1"/>
  <c r="S197" i="1"/>
  <c r="S195" i="1"/>
  <c r="S191" i="1"/>
  <c r="S186" i="1"/>
  <c r="S182" i="1"/>
  <c r="S177" i="1"/>
  <c r="S174" i="1"/>
  <c r="S172" i="1"/>
  <c r="S169" i="1"/>
  <c r="S167" i="1"/>
  <c r="S165" i="1"/>
  <c r="S162" i="1"/>
  <c r="S161" i="1" s="1"/>
  <c r="S159" i="1"/>
  <c r="S157" i="1"/>
  <c r="S155" i="1"/>
  <c r="S153" i="1"/>
  <c r="S150" i="1"/>
  <c r="S148" i="1"/>
  <c r="S146" i="1"/>
  <c r="S143" i="1"/>
  <c r="S141" i="1"/>
  <c r="S139" i="1"/>
  <c r="S135" i="1"/>
  <c r="S132" i="1" s="1"/>
  <c r="S129" i="1"/>
  <c r="S122" i="1"/>
  <c r="S119" i="1"/>
  <c r="S116" i="1"/>
  <c r="S114" i="1"/>
  <c r="S112" i="1"/>
  <c r="S105" i="1"/>
  <c r="S98" i="1"/>
  <c r="S95" i="1"/>
  <c r="S93" i="1"/>
  <c r="S90" i="1"/>
  <c r="S88" i="1"/>
  <c r="S86" i="1"/>
  <c r="S83" i="1"/>
  <c r="S80" i="1"/>
  <c r="S78" i="1"/>
  <c r="S76" i="1"/>
  <c r="S74" i="1"/>
  <c r="S71" i="1"/>
  <c r="S69" i="1"/>
  <c r="S66" i="1"/>
  <c r="S63" i="1"/>
  <c r="S60" i="1"/>
  <c r="S58" i="1"/>
  <c r="S56" i="1"/>
  <c r="S54" i="1"/>
  <c r="S52" i="1"/>
  <c r="S50" i="1"/>
  <c r="S48" i="1"/>
  <c r="S13" i="1"/>
  <c r="R314" i="1"/>
  <c r="R312" i="1"/>
  <c r="R309" i="1"/>
  <c r="R307" i="1"/>
  <c r="R304" i="1"/>
  <c r="R301" i="1"/>
  <c r="R299" i="1"/>
  <c r="R297" i="1"/>
  <c r="R291" i="1"/>
  <c r="R288" i="1"/>
  <c r="R285" i="1"/>
  <c r="R282" i="1"/>
  <c r="R279" i="1"/>
  <c r="R278" i="1" s="1"/>
  <c r="R276" i="1"/>
  <c r="R274" i="1"/>
  <c r="R272" i="1"/>
  <c r="R270" i="1"/>
  <c r="R263" i="1"/>
  <c r="R261" i="1"/>
  <c r="R258" i="1"/>
  <c r="R256" i="1"/>
  <c r="R243" i="1"/>
  <c r="R241" i="1"/>
  <c r="R238" i="1"/>
  <c r="R236" i="1"/>
  <c r="R234" i="1"/>
  <c r="R232" i="1"/>
  <c r="R229" i="1"/>
  <c r="R227" i="1"/>
  <c r="R225" i="1"/>
  <c r="R223" i="1"/>
  <c r="R221" i="1"/>
  <c r="R217" i="1"/>
  <c r="R216" i="1" s="1"/>
  <c r="R215" i="1" s="1"/>
  <c r="R210" i="1"/>
  <c r="R207" i="1"/>
  <c r="R205" i="1"/>
  <c r="R203" i="1"/>
  <c r="R201" i="1"/>
  <c r="R199" i="1"/>
  <c r="R197" i="1"/>
  <c r="R195" i="1"/>
  <c r="R191" i="1"/>
  <c r="R186" i="1"/>
  <c r="R182" i="1"/>
  <c r="R177" i="1"/>
  <c r="R174" i="1"/>
  <c r="R172" i="1"/>
  <c r="R169" i="1"/>
  <c r="R167" i="1"/>
  <c r="R165" i="1"/>
  <c r="R162" i="1"/>
  <c r="R161" i="1" s="1"/>
  <c r="R159" i="1"/>
  <c r="R157" i="1"/>
  <c r="R155" i="1"/>
  <c r="R153" i="1"/>
  <c r="R150" i="1"/>
  <c r="R148" i="1"/>
  <c r="R146" i="1"/>
  <c r="R143" i="1"/>
  <c r="R141" i="1"/>
  <c r="R139" i="1"/>
  <c r="R135" i="1"/>
  <c r="R132" i="1" s="1"/>
  <c r="R129" i="1"/>
  <c r="R122" i="1"/>
  <c r="R119" i="1"/>
  <c r="R116" i="1"/>
  <c r="R114" i="1"/>
  <c r="R112" i="1"/>
  <c r="R105" i="1"/>
  <c r="R98" i="1"/>
  <c r="R95" i="1"/>
  <c r="R93" i="1"/>
  <c r="R90" i="1"/>
  <c r="R88" i="1"/>
  <c r="R86" i="1"/>
  <c r="R83" i="1"/>
  <c r="R80" i="1"/>
  <c r="R78" i="1"/>
  <c r="R76" i="1"/>
  <c r="R74" i="1"/>
  <c r="R71" i="1"/>
  <c r="R69" i="1"/>
  <c r="R66" i="1"/>
  <c r="R63" i="1"/>
  <c r="R60" i="1"/>
  <c r="R58" i="1"/>
  <c r="R56" i="1"/>
  <c r="R54" i="1"/>
  <c r="R52" i="1"/>
  <c r="R50" i="1"/>
  <c r="R48" i="1"/>
  <c r="R44" i="1"/>
  <c r="R42" i="1"/>
  <c r="R40" i="1"/>
  <c r="R37" i="1"/>
  <c r="R36" i="1" s="1"/>
  <c r="R29" i="1"/>
  <c r="R28" i="1" s="1"/>
  <c r="R25" i="1"/>
  <c r="R23" i="1"/>
  <c r="R21" i="1"/>
  <c r="R15" i="1"/>
  <c r="R13" i="1"/>
  <c r="Q314" i="1"/>
  <c r="Q312" i="1"/>
  <c r="Q309" i="1"/>
  <c r="Q307" i="1"/>
  <c r="Q304" i="1"/>
  <c r="Q301" i="1"/>
  <c r="Q299" i="1"/>
  <c r="Q297" i="1"/>
  <c r="Q291" i="1"/>
  <c r="Q288" i="1"/>
  <c r="Q285" i="1"/>
  <c r="Q282" i="1"/>
  <c r="Q279" i="1"/>
  <c r="Q278" i="1" s="1"/>
  <c r="Q276" i="1"/>
  <c r="Q274" i="1"/>
  <c r="Q272" i="1"/>
  <c r="Q270" i="1"/>
  <c r="Q263" i="1"/>
  <c r="Q261" i="1"/>
  <c r="Q258" i="1"/>
  <c r="Q256" i="1"/>
  <c r="Q243" i="1"/>
  <c r="Q241" i="1"/>
  <c r="Q238" i="1"/>
  <c r="Q236" i="1"/>
  <c r="Q234" i="1"/>
  <c r="Q232" i="1"/>
  <c r="Q229" i="1"/>
  <c r="Q227" i="1"/>
  <c r="Q225" i="1"/>
  <c r="Q223" i="1"/>
  <c r="Q221" i="1"/>
  <c r="Q217" i="1"/>
  <c r="Q216" i="1" s="1"/>
  <c r="Q215" i="1" s="1"/>
  <c r="Q210" i="1"/>
  <c r="Q207" i="1"/>
  <c r="Q205" i="1"/>
  <c r="Q203" i="1"/>
  <c r="Q201" i="1"/>
  <c r="Q199" i="1"/>
  <c r="Q197" i="1"/>
  <c r="Q195" i="1"/>
  <c r="Q191" i="1"/>
  <c r="Q186" i="1"/>
  <c r="Q182" i="1"/>
  <c r="Q177" i="1"/>
  <c r="Q174" i="1"/>
  <c r="Q172" i="1"/>
  <c r="Q169" i="1"/>
  <c r="Q167" i="1"/>
  <c r="Q165" i="1"/>
  <c r="Q162" i="1"/>
  <c r="Q161" i="1" s="1"/>
  <c r="Q159" i="1"/>
  <c r="Q157" i="1"/>
  <c r="Q155" i="1"/>
  <c r="Q153" i="1"/>
  <c r="Q150" i="1"/>
  <c r="Q148" i="1"/>
  <c r="Q146" i="1"/>
  <c r="Q143" i="1"/>
  <c r="Q141" i="1"/>
  <c r="Q139" i="1"/>
  <c r="Q135" i="1"/>
  <c r="Q132" i="1" s="1"/>
  <c r="Q129" i="1"/>
  <c r="Q122" i="1"/>
  <c r="Q119" i="1"/>
  <c r="Q116" i="1"/>
  <c r="Q114" i="1"/>
  <c r="Q112" i="1"/>
  <c r="Q105" i="1"/>
  <c r="Q98" i="1"/>
  <c r="Q95" i="1"/>
  <c r="Q93" i="1"/>
  <c r="Q90" i="1"/>
  <c r="Q88" i="1"/>
  <c r="Q86" i="1"/>
  <c r="Q83" i="1"/>
  <c r="Q80" i="1"/>
  <c r="Q78" i="1"/>
  <c r="Q76" i="1"/>
  <c r="Q74" i="1"/>
  <c r="Q71" i="1"/>
  <c r="Q69" i="1"/>
  <c r="Q66" i="1"/>
  <c r="Q63" i="1"/>
  <c r="Q60" i="1"/>
  <c r="Q58" i="1"/>
  <c r="Q56" i="1"/>
  <c r="Q54" i="1"/>
  <c r="Q52" i="1"/>
  <c r="Q50" i="1"/>
  <c r="Q48" i="1"/>
  <c r="Q44" i="1"/>
  <c r="Q42" i="1"/>
  <c r="Q40" i="1"/>
  <c r="Q37" i="1"/>
  <c r="Q36" i="1" s="1"/>
  <c r="Q29" i="1"/>
  <c r="Q28" i="1" s="1"/>
  <c r="Q25" i="1"/>
  <c r="Q23" i="1"/>
  <c r="Q21" i="1"/>
  <c r="Q15" i="1"/>
  <c r="Q13" i="1"/>
  <c r="P314" i="1"/>
  <c r="P312" i="1"/>
  <c r="P309" i="1"/>
  <c r="P307" i="1"/>
  <c r="P304" i="1"/>
  <c r="P301" i="1"/>
  <c r="P299" i="1"/>
  <c r="P297" i="1"/>
  <c r="P291" i="1"/>
  <c r="P287" i="1" s="1"/>
  <c r="P288" i="1"/>
  <c r="P285" i="1"/>
  <c r="P282" i="1"/>
  <c r="P279" i="1"/>
  <c r="P278" i="1" s="1"/>
  <c r="P276" i="1"/>
  <c r="P274" i="1"/>
  <c r="P272" i="1"/>
  <c r="P270" i="1"/>
  <c r="P263" i="1"/>
  <c r="P261" i="1"/>
  <c r="P258" i="1"/>
  <c r="P256" i="1"/>
  <c r="P243" i="1"/>
  <c r="P241" i="1"/>
  <c r="P238" i="1"/>
  <c r="P236" i="1"/>
  <c r="P234" i="1"/>
  <c r="P232" i="1"/>
  <c r="P229" i="1"/>
  <c r="P227" i="1"/>
  <c r="P225" i="1"/>
  <c r="P223" i="1"/>
  <c r="P221" i="1"/>
  <c r="P217" i="1"/>
  <c r="P216" i="1" s="1"/>
  <c r="P215" i="1" s="1"/>
  <c r="P210" i="1"/>
  <c r="P207" i="1"/>
  <c r="P205" i="1"/>
  <c r="P203" i="1"/>
  <c r="P201" i="1"/>
  <c r="P199" i="1"/>
  <c r="P197" i="1"/>
  <c r="P195" i="1"/>
  <c r="P191" i="1"/>
  <c r="P186" i="1"/>
  <c r="P182" i="1"/>
  <c r="P177" i="1"/>
  <c r="P174" i="1"/>
  <c r="P172" i="1"/>
  <c r="P169" i="1"/>
  <c r="P167" i="1"/>
  <c r="P165" i="1"/>
  <c r="P162" i="1"/>
  <c r="P161" i="1" s="1"/>
  <c r="P159" i="1"/>
  <c r="P157" i="1"/>
  <c r="P155" i="1"/>
  <c r="P153" i="1"/>
  <c r="P150" i="1"/>
  <c r="P148" i="1"/>
  <c r="P146" i="1"/>
  <c r="P143" i="1"/>
  <c r="P141" i="1"/>
  <c r="P139" i="1"/>
  <c r="P135" i="1"/>
  <c r="P132" i="1" s="1"/>
  <c r="P129" i="1"/>
  <c r="P122" i="1"/>
  <c r="P119" i="1"/>
  <c r="P116" i="1"/>
  <c r="P114" i="1"/>
  <c r="P112" i="1"/>
  <c r="P105" i="1"/>
  <c r="P98" i="1"/>
  <c r="P95" i="1"/>
  <c r="P93" i="1"/>
  <c r="P90" i="1"/>
  <c r="P88" i="1"/>
  <c r="P86" i="1"/>
  <c r="P83" i="1"/>
  <c r="P80" i="1"/>
  <c r="P78" i="1"/>
  <c r="P76" i="1"/>
  <c r="P74" i="1"/>
  <c r="P71" i="1"/>
  <c r="P69" i="1"/>
  <c r="P66" i="1"/>
  <c r="P63" i="1"/>
  <c r="P60" i="1"/>
  <c r="P58" i="1"/>
  <c r="P56" i="1"/>
  <c r="P54" i="1"/>
  <c r="P52" i="1"/>
  <c r="P50" i="1"/>
  <c r="P48" i="1"/>
  <c r="P44" i="1"/>
  <c r="P42" i="1"/>
  <c r="P40" i="1"/>
  <c r="P37" i="1"/>
  <c r="P36" i="1" s="1"/>
  <c r="P29" i="1"/>
  <c r="P28" i="1" s="1"/>
  <c r="P25" i="1"/>
  <c r="P23" i="1"/>
  <c r="P21" i="1"/>
  <c r="P15" i="1"/>
  <c r="P13" i="1"/>
  <c r="O314" i="1"/>
  <c r="O312" i="1"/>
  <c r="O309" i="1"/>
  <c r="O307" i="1"/>
  <c r="O304" i="1"/>
  <c r="O301" i="1"/>
  <c r="O299" i="1"/>
  <c r="O297" i="1"/>
  <c r="O291" i="1"/>
  <c r="O288" i="1"/>
  <c r="O285" i="1"/>
  <c r="O282" i="1"/>
  <c r="O279" i="1"/>
  <c r="O278" i="1" s="1"/>
  <c r="O276" i="1"/>
  <c r="O274" i="1"/>
  <c r="O272" i="1"/>
  <c r="O270" i="1"/>
  <c r="O263" i="1"/>
  <c r="O261" i="1"/>
  <c r="O258" i="1"/>
  <c r="O256" i="1"/>
  <c r="O243" i="1"/>
  <c r="O241" i="1"/>
  <c r="O238" i="1"/>
  <c r="O236" i="1"/>
  <c r="O234" i="1"/>
  <c r="O232" i="1"/>
  <c r="O229" i="1"/>
  <c r="O227" i="1"/>
  <c r="O225" i="1"/>
  <c r="O223" i="1"/>
  <c r="O221" i="1"/>
  <c r="O217" i="1"/>
  <c r="O216" i="1" s="1"/>
  <c r="O215" i="1" s="1"/>
  <c r="O210" i="1"/>
  <c r="O207" i="1"/>
  <c r="O205" i="1"/>
  <c r="O203" i="1"/>
  <c r="O201" i="1"/>
  <c r="O199" i="1"/>
  <c r="O197" i="1"/>
  <c r="O195" i="1"/>
  <c r="O191" i="1"/>
  <c r="O186" i="1"/>
  <c r="O182" i="1"/>
  <c r="O177" i="1"/>
  <c r="O174" i="1"/>
  <c r="O172" i="1"/>
  <c r="O169" i="1"/>
  <c r="O167" i="1"/>
  <c r="O165" i="1"/>
  <c r="O162" i="1"/>
  <c r="O161" i="1" s="1"/>
  <c r="O159" i="1"/>
  <c r="O157" i="1"/>
  <c r="O155" i="1"/>
  <c r="O153" i="1"/>
  <c r="O150" i="1"/>
  <c r="O148" i="1"/>
  <c r="O146" i="1"/>
  <c r="O143" i="1"/>
  <c r="O141" i="1"/>
  <c r="O139" i="1"/>
  <c r="O135" i="1"/>
  <c r="O132" i="1" s="1"/>
  <c r="O129" i="1"/>
  <c r="O122" i="1"/>
  <c r="O119" i="1"/>
  <c r="O116" i="1"/>
  <c r="O114" i="1"/>
  <c r="O112" i="1"/>
  <c r="O105" i="1"/>
  <c r="O98" i="1"/>
  <c r="O95" i="1"/>
  <c r="O93" i="1"/>
  <c r="O90" i="1"/>
  <c r="O88" i="1"/>
  <c r="O86" i="1"/>
  <c r="O83" i="1"/>
  <c r="O80" i="1"/>
  <c r="O78" i="1"/>
  <c r="O76" i="1"/>
  <c r="O74" i="1"/>
  <c r="O71" i="1"/>
  <c r="O69" i="1"/>
  <c r="O66" i="1"/>
  <c r="O63" i="1"/>
  <c r="O60" i="1"/>
  <c r="O58" i="1"/>
  <c r="O56" i="1"/>
  <c r="O54" i="1"/>
  <c r="O52" i="1"/>
  <c r="O50" i="1"/>
  <c r="O48" i="1"/>
  <c r="O44" i="1"/>
  <c r="O42" i="1"/>
  <c r="O40" i="1"/>
  <c r="O37" i="1"/>
  <c r="O36" i="1" s="1"/>
  <c r="O29" i="1"/>
  <c r="O28" i="1" s="1"/>
  <c r="O25" i="1"/>
  <c r="O23" i="1"/>
  <c r="O21" i="1"/>
  <c r="O15" i="1"/>
  <c r="N314" i="1"/>
  <c r="N312" i="1"/>
  <c r="N309" i="1"/>
  <c r="N307" i="1"/>
  <c r="N304" i="1"/>
  <c r="N301" i="1"/>
  <c r="N299" i="1"/>
  <c r="N297" i="1"/>
  <c r="N291" i="1"/>
  <c r="N287" i="1" s="1"/>
  <c r="N288" i="1"/>
  <c r="N285" i="1"/>
  <c r="N282" i="1"/>
  <c r="N279" i="1"/>
  <c r="N278" i="1" s="1"/>
  <c r="N276" i="1"/>
  <c r="N274" i="1"/>
  <c r="N272" i="1"/>
  <c r="N270" i="1"/>
  <c r="N263" i="1"/>
  <c r="N261" i="1"/>
  <c r="N258" i="1"/>
  <c r="N256" i="1"/>
  <c r="N243" i="1"/>
  <c r="N241" i="1"/>
  <c r="N238" i="1"/>
  <c r="N236" i="1"/>
  <c r="N234" i="1"/>
  <c r="N232" i="1"/>
  <c r="N229" i="1"/>
  <c r="N227" i="1"/>
  <c r="N225" i="1"/>
  <c r="N223" i="1"/>
  <c r="N221" i="1"/>
  <c r="N217" i="1"/>
  <c r="N216" i="1" s="1"/>
  <c r="N215" i="1" s="1"/>
  <c r="N210" i="1"/>
  <c r="N207" i="1"/>
  <c r="N205" i="1"/>
  <c r="N203" i="1"/>
  <c r="N201" i="1"/>
  <c r="N199" i="1"/>
  <c r="N197" i="1"/>
  <c r="N195" i="1"/>
  <c r="N191" i="1"/>
  <c r="N186" i="1"/>
  <c r="N182" i="1"/>
  <c r="N177" i="1"/>
  <c r="N174" i="1"/>
  <c r="N172" i="1"/>
  <c r="N169" i="1"/>
  <c r="N167" i="1"/>
  <c r="N165" i="1"/>
  <c r="N162" i="1"/>
  <c r="N161" i="1" s="1"/>
  <c r="N159" i="1"/>
  <c r="N157" i="1"/>
  <c r="N155" i="1"/>
  <c r="N153" i="1"/>
  <c r="N150" i="1"/>
  <c r="N148" i="1"/>
  <c r="N146" i="1"/>
  <c r="N143" i="1"/>
  <c r="N141" i="1"/>
  <c r="N139" i="1"/>
  <c r="N135" i="1"/>
  <c r="N132" i="1" s="1"/>
  <c r="N129" i="1"/>
  <c r="N122" i="1"/>
  <c r="N119" i="1"/>
  <c r="N116" i="1"/>
  <c r="N114" i="1"/>
  <c r="N112" i="1"/>
  <c r="N105" i="1"/>
  <c r="N98" i="1"/>
  <c r="N95" i="1"/>
  <c r="N93" i="1"/>
  <c r="N90" i="1"/>
  <c r="N88" i="1"/>
  <c r="N86" i="1"/>
  <c r="N83" i="1"/>
  <c r="N80" i="1"/>
  <c r="N78" i="1"/>
  <c r="N76" i="1"/>
  <c r="N74" i="1"/>
  <c r="N71" i="1"/>
  <c r="N69" i="1"/>
  <c r="N66" i="1"/>
  <c r="N63" i="1"/>
  <c r="N60" i="1"/>
  <c r="N58" i="1"/>
  <c r="N56" i="1"/>
  <c r="N54" i="1"/>
  <c r="N52" i="1"/>
  <c r="N50" i="1"/>
  <c r="N48" i="1"/>
  <c r="N44" i="1"/>
  <c r="N42" i="1"/>
  <c r="N40" i="1"/>
  <c r="N37" i="1"/>
  <c r="N36" i="1" s="1"/>
  <c r="N29" i="1"/>
  <c r="N28" i="1" s="1"/>
  <c r="N25" i="1"/>
  <c r="N23" i="1"/>
  <c r="N21" i="1"/>
  <c r="N15" i="1"/>
  <c r="N13" i="1"/>
  <c r="M314" i="1"/>
  <c r="M312" i="1"/>
  <c r="M309" i="1"/>
  <c r="M307" i="1"/>
  <c r="M304" i="1"/>
  <c r="M301" i="1"/>
  <c r="M299" i="1"/>
  <c r="M297" i="1"/>
  <c r="M291" i="1"/>
  <c r="M288" i="1"/>
  <c r="M285" i="1"/>
  <c r="M282" i="1"/>
  <c r="M279" i="1"/>
  <c r="M278" i="1" s="1"/>
  <c r="M276" i="1"/>
  <c r="M274" i="1"/>
  <c r="M272" i="1"/>
  <c r="M270" i="1"/>
  <c r="M263" i="1"/>
  <c r="M261" i="1"/>
  <c r="M258" i="1"/>
  <c r="M256" i="1"/>
  <c r="M243" i="1"/>
  <c r="M241" i="1"/>
  <c r="M238" i="1"/>
  <c r="M236" i="1"/>
  <c r="M234" i="1"/>
  <c r="M232" i="1"/>
  <c r="M229" i="1"/>
  <c r="M227" i="1"/>
  <c r="M225" i="1"/>
  <c r="M223" i="1"/>
  <c r="M221" i="1"/>
  <c r="M217" i="1"/>
  <c r="M216" i="1" s="1"/>
  <c r="M215" i="1" s="1"/>
  <c r="M210" i="1"/>
  <c r="M207" i="1"/>
  <c r="M205" i="1"/>
  <c r="M203" i="1"/>
  <c r="M201" i="1"/>
  <c r="M199" i="1"/>
  <c r="M197" i="1"/>
  <c r="M195" i="1"/>
  <c r="M191" i="1"/>
  <c r="M186" i="1"/>
  <c r="M182" i="1"/>
  <c r="M177" i="1"/>
  <c r="M174" i="1"/>
  <c r="M172" i="1"/>
  <c r="M169" i="1"/>
  <c r="M167" i="1"/>
  <c r="M165" i="1"/>
  <c r="M162" i="1"/>
  <c r="M161" i="1" s="1"/>
  <c r="M159" i="1"/>
  <c r="M157" i="1"/>
  <c r="M155" i="1"/>
  <c r="M153" i="1"/>
  <c r="M150" i="1"/>
  <c r="M148" i="1"/>
  <c r="M146" i="1"/>
  <c r="M143" i="1"/>
  <c r="M141" i="1"/>
  <c r="M139" i="1"/>
  <c r="M135" i="1"/>
  <c r="M132" i="1" s="1"/>
  <c r="M129" i="1"/>
  <c r="M122" i="1"/>
  <c r="M119" i="1"/>
  <c r="M116" i="1"/>
  <c r="M114" i="1"/>
  <c r="M112" i="1"/>
  <c r="M105" i="1"/>
  <c r="M98" i="1"/>
  <c r="M95" i="1"/>
  <c r="M93" i="1"/>
  <c r="M90" i="1"/>
  <c r="M88" i="1"/>
  <c r="M86" i="1"/>
  <c r="M83" i="1"/>
  <c r="M80" i="1"/>
  <c r="M78" i="1"/>
  <c r="M76" i="1"/>
  <c r="M74" i="1"/>
  <c r="M71" i="1"/>
  <c r="M69" i="1"/>
  <c r="M66" i="1"/>
  <c r="M63" i="1"/>
  <c r="M60" i="1"/>
  <c r="M58" i="1"/>
  <c r="M56" i="1"/>
  <c r="M54" i="1"/>
  <c r="M52" i="1"/>
  <c r="M50" i="1"/>
  <c r="M48" i="1"/>
  <c r="M44" i="1"/>
  <c r="M42" i="1"/>
  <c r="M40" i="1"/>
  <c r="M37" i="1"/>
  <c r="M36" i="1" s="1"/>
  <c r="M29" i="1"/>
  <c r="M28" i="1" s="1"/>
  <c r="M25" i="1"/>
  <c r="M23" i="1"/>
  <c r="M21" i="1"/>
  <c r="M15" i="1"/>
  <c r="M13" i="1"/>
  <c r="L314" i="1"/>
  <c r="L312" i="1"/>
  <c r="L309" i="1"/>
  <c r="L307" i="1"/>
  <c r="L304" i="1"/>
  <c r="L301" i="1"/>
  <c r="L299" i="1"/>
  <c r="L297" i="1"/>
  <c r="L291" i="1"/>
  <c r="L288" i="1"/>
  <c r="L285" i="1"/>
  <c r="L282" i="1"/>
  <c r="L279" i="1"/>
  <c r="L278" i="1" s="1"/>
  <c r="L276" i="1"/>
  <c r="L274" i="1"/>
  <c r="L272" i="1"/>
  <c r="L270" i="1"/>
  <c r="L263" i="1"/>
  <c r="L261" i="1"/>
  <c r="L258" i="1"/>
  <c r="L256" i="1"/>
  <c r="L243" i="1"/>
  <c r="L241" i="1"/>
  <c r="L238" i="1"/>
  <c r="L236" i="1"/>
  <c r="L234" i="1"/>
  <c r="L232" i="1"/>
  <c r="L229" i="1"/>
  <c r="L227" i="1"/>
  <c r="L225" i="1"/>
  <c r="L223" i="1"/>
  <c r="L221" i="1"/>
  <c r="L217" i="1"/>
  <c r="L216" i="1" s="1"/>
  <c r="L215" i="1" s="1"/>
  <c r="L210" i="1"/>
  <c r="L207" i="1"/>
  <c r="L205" i="1"/>
  <c r="L203" i="1"/>
  <c r="L201" i="1"/>
  <c r="L199" i="1"/>
  <c r="L197" i="1"/>
  <c r="L195" i="1"/>
  <c r="L191" i="1"/>
  <c r="L186" i="1"/>
  <c r="L182" i="1"/>
  <c r="L177" i="1"/>
  <c r="L174" i="1"/>
  <c r="L172" i="1"/>
  <c r="L169" i="1"/>
  <c r="L167" i="1"/>
  <c r="L165" i="1"/>
  <c r="L162" i="1"/>
  <c r="L161" i="1" s="1"/>
  <c r="L159" i="1"/>
  <c r="L157" i="1"/>
  <c r="L155" i="1"/>
  <c r="L153" i="1"/>
  <c r="L150" i="1"/>
  <c r="L148" i="1"/>
  <c r="L146" i="1"/>
  <c r="L143" i="1"/>
  <c r="L141" i="1"/>
  <c r="L139" i="1"/>
  <c r="L135" i="1"/>
  <c r="L132" i="1" s="1"/>
  <c r="L129" i="1"/>
  <c r="L122" i="1"/>
  <c r="L119" i="1"/>
  <c r="L116" i="1"/>
  <c r="L114" i="1"/>
  <c r="L112" i="1"/>
  <c r="L105" i="1"/>
  <c r="L98" i="1"/>
  <c r="L95" i="1"/>
  <c r="L93" i="1"/>
  <c r="L90" i="1"/>
  <c r="L88" i="1"/>
  <c r="L86" i="1"/>
  <c r="L83" i="1"/>
  <c r="L80" i="1"/>
  <c r="L78" i="1"/>
  <c r="L76" i="1"/>
  <c r="L74" i="1"/>
  <c r="L71" i="1"/>
  <c r="L69" i="1"/>
  <c r="L66" i="1"/>
  <c r="L63" i="1"/>
  <c r="L60" i="1"/>
  <c r="L58" i="1"/>
  <c r="L56" i="1"/>
  <c r="L54" i="1"/>
  <c r="L52" i="1"/>
  <c r="L50" i="1"/>
  <c r="L48" i="1"/>
  <c r="L44" i="1"/>
  <c r="L42" i="1"/>
  <c r="L40" i="1"/>
  <c r="L37" i="1"/>
  <c r="L36" i="1" s="1"/>
  <c r="L29" i="1"/>
  <c r="L28" i="1" s="1"/>
  <c r="L25" i="1"/>
  <c r="L23" i="1"/>
  <c r="L21" i="1"/>
  <c r="L15" i="1"/>
  <c r="L13" i="1"/>
  <c r="K314" i="1"/>
  <c r="K312" i="1"/>
  <c r="K309" i="1"/>
  <c r="K307" i="1"/>
  <c r="K304" i="1"/>
  <c r="K301" i="1"/>
  <c r="K299" i="1"/>
  <c r="K297" i="1"/>
  <c r="K291" i="1"/>
  <c r="K287" i="1" s="1"/>
  <c r="K288" i="1"/>
  <c r="K285" i="1"/>
  <c r="K282" i="1"/>
  <c r="K279" i="1"/>
  <c r="K278" i="1" s="1"/>
  <c r="K276" i="1"/>
  <c r="K274" i="1"/>
  <c r="K272" i="1"/>
  <c r="K270" i="1"/>
  <c r="K263" i="1"/>
  <c r="K261" i="1"/>
  <c r="K258" i="1"/>
  <c r="K256" i="1"/>
  <c r="K243" i="1"/>
  <c r="K241" i="1"/>
  <c r="K238" i="1"/>
  <c r="K236" i="1"/>
  <c r="K234" i="1"/>
  <c r="K232" i="1"/>
  <c r="K229" i="1"/>
  <c r="K227" i="1"/>
  <c r="K225" i="1"/>
  <c r="K223" i="1"/>
  <c r="K221" i="1"/>
  <c r="K217" i="1"/>
  <c r="K216" i="1" s="1"/>
  <c r="K215" i="1" s="1"/>
  <c r="K210" i="1"/>
  <c r="K207" i="1"/>
  <c r="K205" i="1"/>
  <c r="K203" i="1"/>
  <c r="K201" i="1"/>
  <c r="K199" i="1"/>
  <c r="K197" i="1"/>
  <c r="K195" i="1"/>
  <c r="K191" i="1"/>
  <c r="K186" i="1"/>
  <c r="K182" i="1"/>
  <c r="K177" i="1"/>
  <c r="K174" i="1"/>
  <c r="K172" i="1"/>
  <c r="K169" i="1"/>
  <c r="K167" i="1"/>
  <c r="K165" i="1"/>
  <c r="K162" i="1"/>
  <c r="K161" i="1" s="1"/>
  <c r="K159" i="1"/>
  <c r="K157" i="1"/>
  <c r="K155" i="1"/>
  <c r="K153" i="1"/>
  <c r="K150" i="1"/>
  <c r="K148" i="1"/>
  <c r="K146" i="1"/>
  <c r="K143" i="1"/>
  <c r="K141" i="1"/>
  <c r="K139" i="1"/>
  <c r="K135" i="1"/>
  <c r="K132" i="1" s="1"/>
  <c r="K129" i="1"/>
  <c r="K122" i="1"/>
  <c r="K119" i="1"/>
  <c r="K116" i="1"/>
  <c r="K114" i="1"/>
  <c r="K112" i="1"/>
  <c r="K105" i="1"/>
  <c r="K98" i="1"/>
  <c r="K95" i="1"/>
  <c r="K93" i="1"/>
  <c r="K90" i="1"/>
  <c r="K88" i="1"/>
  <c r="K86" i="1"/>
  <c r="K83" i="1"/>
  <c r="K80" i="1"/>
  <c r="K78" i="1"/>
  <c r="K76" i="1"/>
  <c r="K74" i="1"/>
  <c r="K71" i="1"/>
  <c r="K69" i="1"/>
  <c r="K66" i="1"/>
  <c r="K63" i="1"/>
  <c r="K60" i="1"/>
  <c r="K58" i="1"/>
  <c r="K56" i="1"/>
  <c r="K54" i="1"/>
  <c r="K52" i="1"/>
  <c r="K50" i="1"/>
  <c r="K48" i="1"/>
  <c r="K44" i="1"/>
  <c r="K42" i="1"/>
  <c r="K40" i="1"/>
  <c r="K37" i="1"/>
  <c r="K36" i="1" s="1"/>
  <c r="K29" i="1"/>
  <c r="K28" i="1" s="1"/>
  <c r="K25" i="1"/>
  <c r="K23" i="1"/>
  <c r="K21" i="1"/>
  <c r="K15" i="1"/>
  <c r="K13" i="1"/>
  <c r="J314" i="1"/>
  <c r="J312" i="1"/>
  <c r="J309" i="1"/>
  <c r="J307" i="1"/>
  <c r="J304" i="1"/>
  <c r="J301" i="1"/>
  <c r="J299" i="1"/>
  <c r="J297" i="1"/>
  <c r="J291" i="1"/>
  <c r="J288" i="1"/>
  <c r="J285" i="1"/>
  <c r="J282" i="1"/>
  <c r="J279" i="1"/>
  <c r="J278" i="1" s="1"/>
  <c r="J276" i="1"/>
  <c r="J274" i="1"/>
  <c r="J272" i="1"/>
  <c r="J270" i="1"/>
  <c r="J263" i="1"/>
  <c r="J261" i="1"/>
  <c r="J258" i="1"/>
  <c r="J256" i="1"/>
  <c r="J243" i="1"/>
  <c r="J241" i="1"/>
  <c r="J238" i="1"/>
  <c r="J236" i="1"/>
  <c r="J234" i="1"/>
  <c r="J232" i="1"/>
  <c r="J229" i="1"/>
  <c r="J227" i="1"/>
  <c r="J225" i="1"/>
  <c r="J223" i="1"/>
  <c r="J221" i="1"/>
  <c r="J217" i="1"/>
  <c r="J216" i="1" s="1"/>
  <c r="J215" i="1" s="1"/>
  <c r="J210" i="1"/>
  <c r="J207" i="1"/>
  <c r="J205" i="1"/>
  <c r="J203" i="1"/>
  <c r="J201" i="1"/>
  <c r="J199" i="1"/>
  <c r="J197" i="1"/>
  <c r="J195" i="1"/>
  <c r="J191" i="1"/>
  <c r="J186" i="1"/>
  <c r="J182" i="1"/>
  <c r="J177" i="1"/>
  <c r="J174" i="1"/>
  <c r="J172" i="1"/>
  <c r="J169" i="1"/>
  <c r="J167" i="1"/>
  <c r="J165" i="1"/>
  <c r="J162" i="1"/>
  <c r="J161" i="1" s="1"/>
  <c r="J159" i="1"/>
  <c r="J157" i="1"/>
  <c r="J155" i="1"/>
  <c r="J153" i="1"/>
  <c r="J150" i="1"/>
  <c r="J148" i="1"/>
  <c r="J146" i="1"/>
  <c r="J143" i="1"/>
  <c r="J141" i="1"/>
  <c r="J139" i="1"/>
  <c r="J135" i="1"/>
  <c r="J132" i="1" s="1"/>
  <c r="J129" i="1"/>
  <c r="J122" i="1"/>
  <c r="J119" i="1"/>
  <c r="J116" i="1"/>
  <c r="J114" i="1"/>
  <c r="J112" i="1"/>
  <c r="J105" i="1"/>
  <c r="J98" i="1"/>
  <c r="J95" i="1"/>
  <c r="J93" i="1"/>
  <c r="J90" i="1"/>
  <c r="J88" i="1"/>
  <c r="J86" i="1"/>
  <c r="J83" i="1"/>
  <c r="J80" i="1"/>
  <c r="J78" i="1"/>
  <c r="J76" i="1"/>
  <c r="J74" i="1"/>
  <c r="J71" i="1"/>
  <c r="J69" i="1"/>
  <c r="J66" i="1"/>
  <c r="J63" i="1"/>
  <c r="J60" i="1"/>
  <c r="J58" i="1"/>
  <c r="J56" i="1"/>
  <c r="J54" i="1"/>
  <c r="J52" i="1"/>
  <c r="J50" i="1"/>
  <c r="J48" i="1"/>
  <c r="J44" i="1"/>
  <c r="J42" i="1"/>
  <c r="J40" i="1"/>
  <c r="J37" i="1"/>
  <c r="J36" i="1" s="1"/>
  <c r="J29" i="1"/>
  <c r="J28" i="1" s="1"/>
  <c r="J25" i="1"/>
  <c r="J23" i="1"/>
  <c r="J21" i="1"/>
  <c r="J15" i="1"/>
  <c r="J13" i="1"/>
  <c r="I314" i="1"/>
  <c r="I312" i="1"/>
  <c r="I309" i="1"/>
  <c r="I307" i="1"/>
  <c r="I304" i="1"/>
  <c r="I301" i="1"/>
  <c r="I299" i="1"/>
  <c r="I297" i="1"/>
  <c r="I291" i="1"/>
  <c r="I288" i="1"/>
  <c r="I285" i="1"/>
  <c r="I282" i="1"/>
  <c r="I276" i="1"/>
  <c r="I274" i="1"/>
  <c r="I272" i="1"/>
  <c r="I263" i="1"/>
  <c r="I261" i="1"/>
  <c r="I258" i="1"/>
  <c r="I256" i="1"/>
  <c r="I243" i="1"/>
  <c r="I241" i="1"/>
  <c r="I238" i="1"/>
  <c r="I236" i="1"/>
  <c r="I234" i="1"/>
  <c r="I232" i="1"/>
  <c r="I229" i="1"/>
  <c r="I227" i="1"/>
  <c r="I225" i="1"/>
  <c r="I223" i="1"/>
  <c r="I221" i="1"/>
  <c r="I217" i="1"/>
  <c r="I216" i="1" s="1"/>
  <c r="I215" i="1" s="1"/>
  <c r="I210" i="1"/>
  <c r="I207" i="1"/>
  <c r="I205" i="1"/>
  <c r="I203" i="1"/>
  <c r="I201" i="1"/>
  <c r="I199" i="1"/>
  <c r="I197" i="1"/>
  <c r="I195" i="1"/>
  <c r="I191" i="1"/>
  <c r="I186" i="1"/>
  <c r="I182" i="1"/>
  <c r="I177" i="1"/>
  <c r="I174" i="1"/>
  <c r="I172" i="1"/>
  <c r="I169" i="1"/>
  <c r="I167" i="1"/>
  <c r="I165" i="1"/>
  <c r="I162" i="1"/>
  <c r="I161" i="1" s="1"/>
  <c r="I159" i="1"/>
  <c r="I157" i="1"/>
  <c r="I155" i="1"/>
  <c r="I153" i="1"/>
  <c r="I150" i="1"/>
  <c r="I148" i="1"/>
  <c r="I146" i="1"/>
  <c r="I143" i="1"/>
  <c r="I141" i="1"/>
  <c r="I139" i="1"/>
  <c r="I135" i="1"/>
  <c r="I132" i="1" s="1"/>
  <c r="I129" i="1"/>
  <c r="I122" i="1"/>
  <c r="I119" i="1"/>
  <c r="I116" i="1"/>
  <c r="I114" i="1"/>
  <c r="I112" i="1"/>
  <c r="I105" i="1"/>
  <c r="I98" i="1"/>
  <c r="I95" i="1"/>
  <c r="I93" i="1"/>
  <c r="I90" i="1"/>
  <c r="I88" i="1"/>
  <c r="I86" i="1"/>
  <c r="I83" i="1"/>
  <c r="I80" i="1"/>
  <c r="I78" i="1"/>
  <c r="I76" i="1"/>
  <c r="I74" i="1"/>
  <c r="I71" i="1"/>
  <c r="I69" i="1"/>
  <c r="I66" i="1"/>
  <c r="I63" i="1"/>
  <c r="I60" i="1"/>
  <c r="I58" i="1"/>
  <c r="I56" i="1"/>
  <c r="I54" i="1"/>
  <c r="I52" i="1"/>
  <c r="I50" i="1"/>
  <c r="I48" i="1"/>
  <c r="I44" i="1"/>
  <c r="I42" i="1"/>
  <c r="I40" i="1"/>
  <c r="I37" i="1"/>
  <c r="I36" i="1" s="1"/>
  <c r="I29" i="1"/>
  <c r="I28" i="1" s="1"/>
  <c r="I25" i="1"/>
  <c r="I23" i="1"/>
  <c r="I21" i="1"/>
  <c r="I15" i="1"/>
  <c r="I13" i="1"/>
  <c r="T114" i="1"/>
  <c r="T15" i="1"/>
  <c r="T217" i="1"/>
  <c r="T21" i="1"/>
  <c r="R287" i="1" l="1"/>
  <c r="M287" i="1"/>
  <c r="Q287" i="1"/>
  <c r="I287" i="1"/>
  <c r="J287" i="1"/>
  <c r="L287" i="1"/>
  <c r="S287" i="1"/>
  <c r="O287" i="1"/>
  <c r="K247" i="1"/>
  <c r="K260" i="1"/>
  <c r="P12" i="1"/>
  <c r="Q12" i="1"/>
  <c r="R247" i="1"/>
  <c r="I260" i="1"/>
  <c r="O12" i="1"/>
  <c r="U25" i="1"/>
  <c r="L260" i="1"/>
  <c r="J260" i="1"/>
  <c r="P260" i="1"/>
  <c r="N260" i="1"/>
  <c r="S260" i="1"/>
  <c r="Q260" i="1"/>
  <c r="O260" i="1"/>
  <c r="M260" i="1"/>
  <c r="R260" i="1"/>
  <c r="L247" i="1"/>
  <c r="P247" i="1"/>
  <c r="N247" i="1"/>
  <c r="R92" i="1"/>
  <c r="O247" i="1"/>
  <c r="I247" i="1"/>
  <c r="Q247" i="1"/>
  <c r="M247" i="1"/>
  <c r="S247" i="1"/>
  <c r="J247" i="1"/>
  <c r="I164" i="1"/>
  <c r="J281" i="1"/>
  <c r="Q62" i="1"/>
  <c r="Q92" i="1"/>
  <c r="R240" i="1"/>
  <c r="Q185" i="1"/>
  <c r="S68" i="1"/>
  <c r="S97" i="1"/>
  <c r="S145" i="1"/>
  <c r="I97" i="1"/>
  <c r="M240" i="1"/>
  <c r="L145" i="1"/>
  <c r="I62" i="1"/>
  <c r="M62" i="1"/>
  <c r="K92" i="1"/>
  <c r="M185" i="1"/>
  <c r="R185" i="1"/>
  <c r="Q281" i="1"/>
  <c r="S296" i="1"/>
  <c r="R82" i="1"/>
  <c r="N92" i="1"/>
  <c r="K281" i="1"/>
  <c r="R97" i="1"/>
  <c r="L62" i="1"/>
  <c r="S281" i="1"/>
  <c r="R152" i="1"/>
  <c r="K240" i="1"/>
  <c r="J97" i="1"/>
  <c r="K185" i="1"/>
  <c r="L194" i="1"/>
  <c r="S171" i="1"/>
  <c r="S240" i="1"/>
  <c r="O82" i="1"/>
  <c r="K164" i="1"/>
  <c r="P62" i="1"/>
  <c r="K138" i="1"/>
  <c r="L240" i="1"/>
  <c r="O164" i="1"/>
  <c r="I303" i="1"/>
  <c r="J39" i="1"/>
  <c r="J68" i="1"/>
  <c r="J240" i="1"/>
  <c r="O171" i="1"/>
  <c r="I145" i="1"/>
  <c r="N68" i="1"/>
  <c r="N240" i="1"/>
  <c r="O152" i="1"/>
  <c r="O185" i="1"/>
  <c r="O281" i="1"/>
  <c r="P82" i="1"/>
  <c r="P194" i="1"/>
  <c r="I12" i="1"/>
  <c r="P240" i="1"/>
  <c r="P68" i="1"/>
  <c r="Q68" i="1"/>
  <c r="J92" i="1"/>
  <c r="K97" i="1"/>
  <c r="O62" i="1"/>
  <c r="O92" i="1"/>
  <c r="P39" i="1"/>
  <c r="Q97" i="1"/>
  <c r="J194" i="1"/>
  <c r="M231" i="1"/>
  <c r="O73" i="1"/>
  <c r="S82" i="1"/>
  <c r="M92" i="1"/>
  <c r="N145" i="1"/>
  <c r="O220" i="1"/>
  <c r="Q82" i="1"/>
  <c r="L164" i="1"/>
  <c r="M39" i="1"/>
  <c r="M171" i="1"/>
  <c r="N220" i="1"/>
  <c r="J164" i="1"/>
  <c r="K303" i="1"/>
  <c r="L39" i="1"/>
  <c r="N152" i="1"/>
  <c r="N185" i="1"/>
  <c r="R164" i="1"/>
  <c r="J171" i="1"/>
  <c r="I240" i="1"/>
  <c r="N194" i="1"/>
  <c r="Q138" i="1"/>
  <c r="Q171" i="1"/>
  <c r="R171" i="1"/>
  <c r="K152" i="1"/>
  <c r="Q152" i="1"/>
  <c r="I39" i="1"/>
  <c r="I68" i="1"/>
  <c r="L220" i="1"/>
  <c r="M194" i="1"/>
  <c r="R145" i="1"/>
  <c r="I281" i="1"/>
  <c r="J12" i="1"/>
  <c r="L185" i="1"/>
  <c r="N82" i="1"/>
  <c r="N138" i="1"/>
  <c r="O68" i="1"/>
  <c r="P281" i="1"/>
  <c r="R220" i="1"/>
  <c r="S185" i="1"/>
  <c r="K82" i="1"/>
  <c r="N39" i="1"/>
  <c r="R39" i="1"/>
  <c r="K194" i="1"/>
  <c r="N97" i="1"/>
  <c r="O39" i="1"/>
  <c r="I73" i="1"/>
  <c r="O145" i="1"/>
  <c r="S164" i="1"/>
  <c r="I47" i="1"/>
  <c r="I171" i="1"/>
  <c r="J62" i="1"/>
  <c r="J138" i="1"/>
  <c r="J296" i="1"/>
  <c r="K231" i="1"/>
  <c r="L82" i="1"/>
  <c r="M12" i="1"/>
  <c r="M220" i="1"/>
  <c r="N111" i="1"/>
  <c r="O240" i="1"/>
  <c r="P92" i="1"/>
  <c r="P138" i="1"/>
  <c r="P164" i="1"/>
  <c r="R194" i="1"/>
  <c r="S62" i="1"/>
  <c r="S92" i="1"/>
  <c r="S194" i="1"/>
  <c r="I220" i="1"/>
  <c r="K62" i="1"/>
  <c r="I82" i="1"/>
  <c r="J145" i="1"/>
  <c r="K39" i="1"/>
  <c r="K68" i="1"/>
  <c r="M82" i="1"/>
  <c r="M281" i="1"/>
  <c r="N281" i="1"/>
  <c r="P97" i="1"/>
  <c r="P145" i="1"/>
  <c r="P171" i="1"/>
  <c r="S303" i="1"/>
  <c r="K171" i="1"/>
  <c r="K73" i="1"/>
  <c r="K145" i="1"/>
  <c r="M164" i="1"/>
  <c r="S220" i="1"/>
  <c r="I194" i="1"/>
  <c r="K111" i="1"/>
  <c r="O194" i="1"/>
  <c r="P152" i="1"/>
  <c r="Q231" i="1"/>
  <c r="K220" i="1"/>
  <c r="L303" i="1"/>
  <c r="M138" i="1"/>
  <c r="N164" i="1"/>
  <c r="J82" i="1"/>
  <c r="L171" i="1"/>
  <c r="M68" i="1"/>
  <c r="N62" i="1"/>
  <c r="O296" i="1"/>
  <c r="Q73" i="1"/>
  <c r="Q145" i="1"/>
  <c r="R62" i="1"/>
  <c r="R138" i="1"/>
  <c r="O138" i="1"/>
  <c r="I111" i="1"/>
  <c r="K12" i="1"/>
  <c r="N12" i="1"/>
  <c r="O97" i="1"/>
  <c r="P73" i="1"/>
  <c r="Q296" i="1"/>
  <c r="S152" i="1"/>
  <c r="P220" i="1"/>
  <c r="R231" i="1"/>
  <c r="I231" i="1"/>
  <c r="J73" i="1"/>
  <c r="J231" i="1"/>
  <c r="L92" i="1"/>
  <c r="N47" i="1"/>
  <c r="Q111" i="1"/>
  <c r="R47" i="1"/>
  <c r="Q303" i="1"/>
  <c r="N73" i="1"/>
  <c r="N231" i="1"/>
  <c r="O111" i="1"/>
  <c r="O231" i="1"/>
  <c r="P111" i="1"/>
  <c r="I152" i="1"/>
  <c r="J111" i="1"/>
  <c r="L68" i="1"/>
  <c r="L97" i="1"/>
  <c r="L138" i="1"/>
  <c r="L281" i="1"/>
  <c r="M97" i="1"/>
  <c r="M145" i="1"/>
  <c r="P231" i="1"/>
  <c r="Q240" i="1"/>
  <c r="R303" i="1"/>
  <c r="I185" i="1"/>
  <c r="J152" i="1"/>
  <c r="L12" i="1"/>
  <c r="L73" i="1"/>
  <c r="L111" i="1"/>
  <c r="M73" i="1"/>
  <c r="M111" i="1"/>
  <c r="M296" i="1"/>
  <c r="N171" i="1"/>
  <c r="Q220" i="1"/>
  <c r="R68" i="1"/>
  <c r="L231" i="1"/>
  <c r="N303" i="1"/>
  <c r="M152" i="1"/>
  <c r="M303" i="1"/>
  <c r="O303" i="1"/>
  <c r="R281" i="1"/>
  <c r="S12" i="1"/>
  <c r="S73" i="1"/>
  <c r="S138" i="1"/>
  <c r="I92" i="1"/>
  <c r="I138" i="1"/>
  <c r="J185" i="1"/>
  <c r="J220" i="1"/>
  <c r="K296" i="1"/>
  <c r="L152" i="1"/>
  <c r="P185" i="1"/>
  <c r="Q194" i="1"/>
  <c r="R73" i="1"/>
  <c r="J303" i="1"/>
  <c r="P303" i="1"/>
  <c r="Q39" i="1"/>
  <c r="Q164" i="1"/>
  <c r="R111" i="1"/>
  <c r="S111" i="1"/>
  <c r="S231" i="1"/>
  <c r="R296" i="1"/>
  <c r="N296" i="1"/>
  <c r="L296" i="1"/>
  <c r="P296" i="1"/>
  <c r="I296" i="1"/>
  <c r="L47" i="1"/>
  <c r="S47" i="1"/>
  <c r="J47" i="1"/>
  <c r="O47" i="1"/>
  <c r="Q47" i="1"/>
  <c r="K47" i="1"/>
  <c r="M47" i="1"/>
  <c r="P47" i="1"/>
  <c r="R12" i="1"/>
  <c r="U114" i="1"/>
  <c r="T279" i="1"/>
  <c r="T278" i="1" s="1"/>
  <c r="U280" i="1"/>
  <c r="T182" i="1"/>
  <c r="U184" i="1"/>
  <c r="U124" i="1"/>
  <c r="T186" i="1"/>
  <c r="U188" i="1"/>
  <c r="T129" i="1"/>
  <c r="T307" i="1"/>
  <c r="U308" i="1"/>
  <c r="T314" i="1"/>
  <c r="T312" i="1"/>
  <c r="T309" i="1"/>
  <c r="Q11" i="1" l="1"/>
  <c r="O11" i="1"/>
  <c r="S11" i="1"/>
  <c r="I219" i="1"/>
  <c r="P219" i="1"/>
  <c r="Q219" i="1"/>
  <c r="K219" i="1"/>
  <c r="L219" i="1"/>
  <c r="S219" i="1"/>
  <c r="M219" i="1"/>
  <c r="J219" i="1"/>
  <c r="N219" i="1"/>
  <c r="R219" i="1"/>
  <c r="O219" i="1"/>
  <c r="O295" i="1"/>
  <c r="I11" i="1"/>
  <c r="K137" i="1"/>
  <c r="K295" i="1"/>
  <c r="L11" i="1"/>
  <c r="I295" i="1"/>
  <c r="S295" i="1"/>
  <c r="M137" i="1"/>
  <c r="J11" i="1"/>
  <c r="R137" i="1"/>
  <c r="J295" i="1"/>
  <c r="Q46" i="1"/>
  <c r="O137" i="1"/>
  <c r="P11" i="1"/>
  <c r="R11" i="1"/>
  <c r="J137" i="1"/>
  <c r="R46" i="1"/>
  <c r="O46" i="1"/>
  <c r="I46" i="1"/>
  <c r="S46" i="1"/>
  <c r="N295" i="1"/>
  <c r="M11" i="1"/>
  <c r="L295" i="1"/>
  <c r="J46" i="1"/>
  <c r="N11" i="1"/>
  <c r="N137" i="1"/>
  <c r="K46" i="1"/>
  <c r="K11" i="1"/>
  <c r="P295" i="1"/>
  <c r="L137" i="1"/>
  <c r="I137" i="1"/>
  <c r="S137" i="1"/>
  <c r="M295" i="1"/>
  <c r="Q137" i="1"/>
  <c r="P137" i="1"/>
  <c r="L46" i="1"/>
  <c r="M46" i="1"/>
  <c r="P46" i="1"/>
  <c r="R295" i="1"/>
  <c r="N46" i="1"/>
  <c r="Q295" i="1"/>
  <c r="U279" i="1"/>
  <c r="U278" i="1"/>
  <c r="U307" i="1"/>
  <c r="U186" i="1"/>
  <c r="U313" i="1"/>
  <c r="U311" i="1"/>
  <c r="U306" i="1"/>
  <c r="U305" i="1"/>
  <c r="T90" i="1"/>
  <c r="T261" i="1"/>
  <c r="T191" i="1"/>
  <c r="T201" i="1"/>
  <c r="T83" i="1"/>
  <c r="U85" i="1"/>
  <c r="U14" i="1"/>
  <c r="U16" i="1"/>
  <c r="U17" i="1"/>
  <c r="V17" i="1" s="1"/>
  <c r="U18" i="1"/>
  <c r="U22" i="1"/>
  <c r="U21" i="1" s="1"/>
  <c r="U24" i="1"/>
  <c r="U30" i="1"/>
  <c r="U31" i="1"/>
  <c r="U32" i="1"/>
  <c r="U33" i="1"/>
  <c r="U35" i="1"/>
  <c r="U38" i="1"/>
  <c r="U41" i="1"/>
  <c r="U43" i="1"/>
  <c r="U45" i="1"/>
  <c r="U49" i="1"/>
  <c r="U51" i="1"/>
  <c r="U53" i="1"/>
  <c r="U55" i="1"/>
  <c r="U57" i="1"/>
  <c r="U59" i="1"/>
  <c r="U61" i="1"/>
  <c r="U64" i="1"/>
  <c r="U65" i="1"/>
  <c r="U67" i="1"/>
  <c r="U70" i="1"/>
  <c r="U72" i="1"/>
  <c r="U75" i="1"/>
  <c r="U77" i="1"/>
  <c r="U79" i="1"/>
  <c r="U81" i="1"/>
  <c r="U84" i="1"/>
  <c r="U87" i="1"/>
  <c r="U89" i="1"/>
  <c r="U91" i="1"/>
  <c r="U94" i="1"/>
  <c r="U96" i="1"/>
  <c r="U99" i="1"/>
  <c r="U100" i="1"/>
  <c r="U101" i="1"/>
  <c r="U102" i="1"/>
  <c r="U103" i="1"/>
  <c r="U104" i="1"/>
  <c r="U106" i="1"/>
  <c r="U107" i="1"/>
  <c r="U108" i="1"/>
  <c r="U109" i="1"/>
  <c r="U110" i="1"/>
  <c r="U113" i="1"/>
  <c r="U117" i="1"/>
  <c r="U118" i="1"/>
  <c r="U120" i="1"/>
  <c r="U121" i="1"/>
  <c r="U123" i="1"/>
  <c r="U125" i="1"/>
  <c r="U126" i="1"/>
  <c r="U127" i="1"/>
  <c r="U128" i="1"/>
  <c r="U130" i="1"/>
  <c r="U136" i="1"/>
  <c r="U140" i="1"/>
  <c r="U142" i="1"/>
  <c r="U144" i="1"/>
  <c r="U147" i="1"/>
  <c r="U149" i="1"/>
  <c r="U151" i="1"/>
  <c r="U154" i="1"/>
  <c r="U156" i="1"/>
  <c r="U158" i="1"/>
  <c r="U160" i="1"/>
  <c r="U163" i="1"/>
  <c r="U166" i="1"/>
  <c r="U168" i="1"/>
  <c r="U170" i="1"/>
  <c r="U173" i="1"/>
  <c r="U175" i="1"/>
  <c r="U176" i="1"/>
  <c r="U178" i="1"/>
  <c r="U179" i="1"/>
  <c r="U180" i="1"/>
  <c r="U181" i="1"/>
  <c r="U183" i="1"/>
  <c r="U187" i="1"/>
  <c r="U192" i="1"/>
  <c r="U193" i="1"/>
  <c r="U196" i="1"/>
  <c r="U198" i="1"/>
  <c r="U200" i="1"/>
  <c r="U204" i="1"/>
  <c r="U206" i="1"/>
  <c r="U208" i="1"/>
  <c r="U209" i="1"/>
  <c r="U211" i="1"/>
  <c r="U212" i="1"/>
  <c r="U213" i="1"/>
  <c r="U214" i="1"/>
  <c r="U218" i="1"/>
  <c r="U217" i="1" s="1"/>
  <c r="U222" i="1"/>
  <c r="U224" i="1"/>
  <c r="U226" i="1"/>
  <c r="U228" i="1"/>
  <c r="U230" i="1"/>
  <c r="U233" i="1"/>
  <c r="U235" i="1"/>
  <c r="U237" i="1"/>
  <c r="U239" i="1"/>
  <c r="U242" i="1"/>
  <c r="U244" i="1"/>
  <c r="U246" i="1"/>
  <c r="U249" i="1"/>
  <c r="U253" i="1"/>
  <c r="U255" i="1"/>
  <c r="U257" i="1"/>
  <c r="U259" i="1"/>
  <c r="U262" i="1"/>
  <c r="U264" i="1"/>
  <c r="U275" i="1"/>
  <c r="U277" i="1"/>
  <c r="U283" i="1"/>
  <c r="U284" i="1"/>
  <c r="U286" i="1"/>
  <c r="U289" i="1"/>
  <c r="U290" i="1"/>
  <c r="U298" i="1"/>
  <c r="U300" i="1"/>
  <c r="U302" i="1"/>
  <c r="U310" i="1"/>
  <c r="U315" i="1"/>
  <c r="J10" i="1" l="1"/>
  <c r="K10" i="1"/>
  <c r="O10" i="1"/>
  <c r="P10" i="1"/>
  <c r="S10" i="1"/>
  <c r="I10" i="1"/>
  <c r="N10" i="1"/>
  <c r="M10" i="1"/>
  <c r="L10" i="1"/>
  <c r="Q10" i="1"/>
  <c r="R10" i="1"/>
  <c r="U312" i="1"/>
  <c r="T304" i="1"/>
  <c r="T303" i="1" s="1"/>
  <c r="T301" i="1"/>
  <c r="T299" i="1"/>
  <c r="T297" i="1"/>
  <c r="T291" i="1"/>
  <c r="T288" i="1"/>
  <c r="T285" i="1"/>
  <c r="T282" i="1"/>
  <c r="T276" i="1"/>
  <c r="T274" i="1"/>
  <c r="T272" i="1"/>
  <c r="U272" i="1" s="1"/>
  <c r="T270" i="1"/>
  <c r="U270" i="1" s="1"/>
  <c r="T263" i="1"/>
  <c r="T258" i="1"/>
  <c r="T256" i="1"/>
  <c r="T243" i="1"/>
  <c r="T241" i="1"/>
  <c r="T238" i="1"/>
  <c r="T236" i="1"/>
  <c r="T234" i="1"/>
  <c r="T232" i="1"/>
  <c r="T229" i="1"/>
  <c r="T227" i="1"/>
  <c r="T225" i="1"/>
  <c r="T223" i="1"/>
  <c r="T221" i="1"/>
  <c r="T216" i="1"/>
  <c r="T215" i="1" s="1"/>
  <c r="T210" i="1"/>
  <c r="T207" i="1"/>
  <c r="T205" i="1"/>
  <c r="T203" i="1"/>
  <c r="T199" i="1"/>
  <c r="T197" i="1"/>
  <c r="T195" i="1"/>
  <c r="T185" i="1"/>
  <c r="T177" i="1"/>
  <c r="T174" i="1"/>
  <c r="T172" i="1"/>
  <c r="T169" i="1"/>
  <c r="T167" i="1"/>
  <c r="T165" i="1"/>
  <c r="T162" i="1"/>
  <c r="T161" i="1" s="1"/>
  <c r="T159" i="1"/>
  <c r="T157" i="1"/>
  <c r="T155" i="1"/>
  <c r="T153" i="1"/>
  <c r="T150" i="1"/>
  <c r="T148" i="1"/>
  <c r="T146" i="1"/>
  <c r="T143" i="1"/>
  <c r="T141" i="1"/>
  <c r="T139" i="1"/>
  <c r="T135" i="1"/>
  <c r="T132" i="1" s="1"/>
  <c r="T122" i="1"/>
  <c r="T119" i="1"/>
  <c r="T116" i="1"/>
  <c r="T112" i="1"/>
  <c r="T105" i="1"/>
  <c r="T98" i="1"/>
  <c r="T95" i="1"/>
  <c r="T93" i="1"/>
  <c r="T88" i="1"/>
  <c r="T86" i="1"/>
  <c r="T80" i="1"/>
  <c r="T78" i="1"/>
  <c r="T76" i="1"/>
  <c r="T74" i="1"/>
  <c r="T71" i="1"/>
  <c r="T69" i="1"/>
  <c r="T66" i="1"/>
  <c r="T63" i="1"/>
  <c r="T60" i="1"/>
  <c r="T58" i="1"/>
  <c r="T56" i="1"/>
  <c r="T54" i="1"/>
  <c r="T52" i="1"/>
  <c r="T50" i="1"/>
  <c r="T48" i="1"/>
  <c r="T44" i="1"/>
  <c r="T42" i="1"/>
  <c r="T40" i="1"/>
  <c r="T37" i="1"/>
  <c r="T36" i="1" s="1"/>
  <c r="T29" i="1"/>
  <c r="T28" i="1" s="1"/>
  <c r="T23" i="1"/>
  <c r="T13" i="1"/>
  <c r="U13" i="1" s="1"/>
  <c r="U261" i="1"/>
  <c r="U90" i="1"/>
  <c r="T287" i="1" l="1"/>
  <c r="T260" i="1"/>
  <c r="T247" i="1"/>
  <c r="T111" i="1"/>
  <c r="T12" i="1"/>
  <c r="T82" i="1"/>
  <c r="T240" i="1"/>
  <c r="T194" i="1"/>
  <c r="U252" i="1"/>
  <c r="U256" i="1"/>
  <c r="U258" i="1"/>
  <c r="U274" i="1"/>
  <c r="U276" i="1"/>
  <c r="T92" i="1"/>
  <c r="U56" i="1"/>
  <c r="U69" i="1"/>
  <c r="U78" i="1"/>
  <c r="T231" i="1"/>
  <c r="T39" i="1"/>
  <c r="T62" i="1"/>
  <c r="T97" i="1"/>
  <c r="T145" i="1"/>
  <c r="U146" i="1"/>
  <c r="U155" i="1"/>
  <c r="U162" i="1"/>
  <c r="U172" i="1"/>
  <c r="U223" i="1"/>
  <c r="T138" i="1"/>
  <c r="T68" i="1"/>
  <c r="T281" i="1"/>
  <c r="U116" i="1"/>
  <c r="U95" i="1"/>
  <c r="U301" i="1"/>
  <c r="U304" i="1"/>
  <c r="U309" i="1"/>
  <c r="U135" i="1"/>
  <c r="U132" i="1" s="1"/>
  <c r="U254" i="1"/>
  <c r="U42" i="1"/>
  <c r="U36" i="1"/>
  <c r="U37" i="1"/>
  <c r="U48" i="1"/>
  <c r="U58" i="1"/>
  <c r="U71" i="1"/>
  <c r="U80" i="1"/>
  <c r="U98" i="1"/>
  <c r="U119" i="1"/>
  <c r="U139" i="1"/>
  <c r="U148" i="1"/>
  <c r="U157" i="1"/>
  <c r="U165" i="1"/>
  <c r="U174" i="1"/>
  <c r="U191" i="1"/>
  <c r="U195" i="1"/>
  <c r="U225" i="1"/>
  <c r="U227" i="1"/>
  <c r="U232" i="1"/>
  <c r="U234" i="1"/>
  <c r="U238" i="1"/>
  <c r="U282" i="1"/>
  <c r="U285" i="1"/>
  <c r="T220" i="1"/>
  <c r="U23" i="1"/>
  <c r="U52" i="1"/>
  <c r="U60" i="1"/>
  <c r="U74" i="1"/>
  <c r="U105" i="1"/>
  <c r="U122" i="1"/>
  <c r="U141" i="1"/>
  <c r="U150" i="1"/>
  <c r="U159" i="1"/>
  <c r="U167" i="1"/>
  <c r="U177" i="1"/>
  <c r="U197" i="1"/>
  <c r="U199" i="1"/>
  <c r="U203" i="1"/>
  <c r="U205" i="1"/>
  <c r="U207" i="1"/>
  <c r="U210" i="1"/>
  <c r="U288" i="1"/>
  <c r="U291" i="1"/>
  <c r="U297" i="1"/>
  <c r="U63" i="1"/>
  <c r="T47" i="1"/>
  <c r="T164" i="1"/>
  <c r="U248" i="1"/>
  <c r="U263" i="1"/>
  <c r="U267" i="1"/>
  <c r="U29" i="1"/>
  <c r="U86" i="1"/>
  <c r="U229" i="1"/>
  <c r="U236" i="1"/>
  <c r="U314" i="1"/>
  <c r="U15" i="1"/>
  <c r="U12" i="1" s="1"/>
  <c r="U44" i="1"/>
  <c r="T73" i="1"/>
  <c r="T171" i="1"/>
  <c r="U54" i="1"/>
  <c r="U76" i="1"/>
  <c r="U88" i="1"/>
  <c r="U93" i="1"/>
  <c r="U112" i="1"/>
  <c r="U129" i="1"/>
  <c r="U143" i="1"/>
  <c r="U153" i="1"/>
  <c r="U161" i="1"/>
  <c r="U169" i="1"/>
  <c r="U182" i="1"/>
  <c r="U221" i="1"/>
  <c r="U241" i="1"/>
  <c r="U243" i="1"/>
  <c r="U299" i="1"/>
  <c r="U40" i="1"/>
  <c r="U50" i="1"/>
  <c r="U66" i="1"/>
  <c r="U83" i="1"/>
  <c r="T152" i="1"/>
  <c r="T296" i="1"/>
  <c r="U28" i="1"/>
  <c r="U287" i="1" l="1"/>
  <c r="U260" i="1"/>
  <c r="T219" i="1"/>
  <c r="U219" i="1" s="1"/>
  <c r="T137" i="1"/>
  <c r="T295" i="1"/>
  <c r="T11" i="1"/>
  <c r="U97" i="1"/>
  <c r="U281" i="1"/>
  <c r="U152" i="1"/>
  <c r="U39" i="1"/>
  <c r="U62" i="1"/>
  <c r="U164" i="1"/>
  <c r="U111" i="1"/>
  <c r="U171" i="1"/>
  <c r="U92" i="1"/>
  <c r="U47" i="1"/>
  <c r="U247" i="1"/>
  <c r="T46" i="1"/>
  <c r="U296" i="1"/>
  <c r="U145" i="1"/>
  <c r="U73" i="1"/>
  <c r="U138" i="1"/>
  <c r="U231" i="1"/>
  <c r="U303" i="1"/>
  <c r="U240" i="1"/>
  <c r="U185" i="1"/>
  <c r="U220" i="1"/>
  <c r="U68" i="1"/>
  <c r="U215" i="1"/>
  <c r="U216" i="1"/>
  <c r="U194" i="1"/>
  <c r="U82" i="1"/>
  <c r="U11" i="1" l="1"/>
  <c r="V14" i="1" s="1"/>
  <c r="Q316" i="1"/>
  <c r="S316" i="1"/>
  <c r="R316" i="1"/>
  <c r="T10" i="1"/>
  <c r="U137" i="1"/>
  <c r="U295" i="1"/>
  <c r="U46" i="1"/>
  <c r="K316" i="1"/>
  <c r="P316" i="1"/>
  <c r="J316" i="1"/>
  <c r="N316" i="1"/>
  <c r="L316" i="1"/>
  <c r="M316" i="1"/>
  <c r="I316" i="1" l="1"/>
  <c r="T316" i="1"/>
  <c r="C8" i="1"/>
  <c r="O316" i="1"/>
  <c r="U10" i="1" l="1"/>
  <c r="U3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<sst xmlns="http://schemas.openxmlformats.org/spreadsheetml/2006/main" count="645" uniqueCount="573">
  <si>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</si>
  <si>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</si>
  <si>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</si>
  <si>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</si>
  <si>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</si>
  <si>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</si>
  <si>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</si>
  <si>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</si>
  <si>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</si>
  <si>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</si>
  <si>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</si>
  <si>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</si>
  <si>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</si>
  <si>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</si>
  <si>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</si>
  <si>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</si>
  <si>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</si>
  <si>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</si>
  <si>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</si>
  <si>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</si>
  <si>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</si>
  <si>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</si>
  <si>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</si>
  <si>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</si>
  <si>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</si>
  <si>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</si>
  <si>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</si>
  <si>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</si>
  <si>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</si>
  <si>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</si>
  <si>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</si>
  <si>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</si>
  <si>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</si>
  <si>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</si>
  <si>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</si>
  <si>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</si>
  <si>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</si>
  <si>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</si>
  <si>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</si>
  <si>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</si>
  <si>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</si>
  <si>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</si>
  <si>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</si>
  <si>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</si>
  <si>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</si>
  <si>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</si>
  <si>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</si>
  <si>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</si>
  <si>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</si>
  <si>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</si>
  <si>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</si>
  <si>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</si>
  <si>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</si>
  <si>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</si>
  <si>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</si>
  <si>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</si>
  <si>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</si>
  <si>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</si>
  <si>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</si>
  <si>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</si>
  <si>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</si>
  <si>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</si>
  <si>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</si>
  <si>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</si>
  <si>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</si>
  <si>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</si>
  <si>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</si>
  <si>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</si>
  <si>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</si>
  <si>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</si>
  <si>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</si>
  <si>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</si>
  <si>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</si>
  <si>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</si>
  <si>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</si>
  <si>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</si>
  <si>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</si>
  <si>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</si>
  <si>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</si>
  <si>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</si>
  <si>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</si>
  <si>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</si>
  <si>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</si>
  <si>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</si>
  <si>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</si>
  <si>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</si>
  <si>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</si>
  <si>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</si>
  <si>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</si>
  <si>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</si>
  <si>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</si>
  <si>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</si>
  <si>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</si>
  <si>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</si>
  <si>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</si>
  <si>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</si>
  <si>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</si>
  <si>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</si>
  <si>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</si>
  <si>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</si>
  <si>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</si>
  <si>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</si>
  <si>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</si>
  <si>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</si>
  <si>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</si>
  <si>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</si>
  <si>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</si>
  <si>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</si>
  <si>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</si>
  <si>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</si>
  <si>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</si>
  <si>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</si>
  <si>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</si>
  <si>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</si>
  <si>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</si>
  <si>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</si>
  <si>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</si>
  <si>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</si>
  <si>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</si>
  <si>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</si>
  <si>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</si>
  <si>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</si>
  <si>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</si>
  <si>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</si>
  <si>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</si>
  <si>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</si>
  <si>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</si>
  <si>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</si>
  <si>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</si>
  <si>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</si>
  <si>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</si>
  <si>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</si>
  <si>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</si>
  <si>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</si>
  <si>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</si>
  <si>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</si>
  <si>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</si>
  <si>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</si>
  <si>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</si>
  <si>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</si>
  <si>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</si>
  <si>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</si>
  <si>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</si>
  <si>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</si>
  <si>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</si>
  <si>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</si>
  <si>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</si>
  <si>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</si>
  <si>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</si>
  <si>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</si>
  <si>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</si>
  <si>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</si>
  <si>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</si>
  <si>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</si>
  <si>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</si>
  <si>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</si>
  <si>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</si>
  <si>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</si>
  <si>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</si>
  <si>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</si>
  <si>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</si>
  <si>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</si>
  <si>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</si>
  <si>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</si>
  <si>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</si>
  <si>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</si>
  <si>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</si>
  <si>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</si>
  <si>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</si>
  <si>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</si>
  <si>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</si>
  <si>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</si>
  <si>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</si>
  <si>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</si>
  <si>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</si>
  <si>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</si>
  <si>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</si>
  <si>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</si>
  <si>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</si>
  <si>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</si>
  <si>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</si>
  <si>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</si>
  <si>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</si>
  <si>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</si>
  <si>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</si>
  <si>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</si>
  <si>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</si>
  <si>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</si>
  <si>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</si>
  <si>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</si>
  <si>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</si>
  <si>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</si>
  <si>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</si>
  <si>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</si>
  <si>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</si>
  <si>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</si>
  <si>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</si>
  <si>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</si>
  <si>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</si>
  <si>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</si>
  <si>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</si>
  <si>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</si>
  <si>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</si>
  <si>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</si>
  <si>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</si>
  <si>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</si>
  <si>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</si>
  <si>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</si>
  <si>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</si>
  <si>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</si>
  <si>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</si>
  <si>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</si>
  <si>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</si>
  <si>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</si>
  <si>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</si>
  <si>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</si>
  <si>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</si>
  <si>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</si>
  <si>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</si>
  <si>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</si>
  <si>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</si>
  <si>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</si>
  <si>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</si>
  <si>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</si>
  <si>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</si>
  <si>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</si>
  <si>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</si>
  <si>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</si>
  <si>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</si>
  <si>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</si>
  <si>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</si>
  <si>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</si>
  <si>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</si>
  <si>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</si>
  <si>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</si>
  <si>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</si>
  <si>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</si>
  <si>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</si>
  <si>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</si>
  <si>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</si>
  <si>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</si>
  <si>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</si>
  <si>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</si>
  <si>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</si>
  <si>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</si>
  <si>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</si>
  <si>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</si>
  <si>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</si>
  <si>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</si>
  <si>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</si>
  <si>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</si>
  <si>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</si>
  <si>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</si>
  <si>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</si>
  <si>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</si>
  <si>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</si>
  <si>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</si>
  <si>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</si>
  <si>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</si>
  <si>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</si>
  <si>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</si>
  <si>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</si>
  <si>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</si>
  <si>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</si>
  <si>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</si>
  <si>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</si>
  <si>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</si>
  <si>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</si>
  <si>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</si>
  <si>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</si>
  <si>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</si>
  <si>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</si>
  <si>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</si>
  <si>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</si>
  <si>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</si>
  <si>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</si>
  <si>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</si>
  <si>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</si>
  <si>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</si>
  <si>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</si>
  <si>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</si>
  <si>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</si>
  <si>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</si>
  <si>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</si>
  <si>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</si>
  <si>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</si>
  <si>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</si>
  <si>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</si>
  <si>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</si>
  <si>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</si>
  <si>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</si>
  <si>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</si>
  <si>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</si>
  <si>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</si>
  <si>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</si>
  <si>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</si>
  <si>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</si>
  <si>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</si>
  <si>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</si>
  <si>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</si>
  <si>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</si>
  <si>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</si>
  <si>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</si>
  <si>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</si>
  <si>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</si>
  <si>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</si>
  <si>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</si>
  <si>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</si>
  <si>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</si>
  <si>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</si>
  <si>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</si>
  <si>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</si>
  <si>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</si>
  <si>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</si>
  <si>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</si>
  <si>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</si>
  <si>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</si>
  <si>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</si>
  <si>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</si>
  <si>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</si>
  <si>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</si>
  <si>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</si>
  <si>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</si>
  <si>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</si>
  <si>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</si>
  <si>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</si>
  <si>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</si>
  <si>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</si>
  <si>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</si>
  <si>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</si>
  <si>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</si>
  <si>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</si>
  <si>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</si>
  <si>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</si>
  <si>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</si>
  <si>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</si>
  <si>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</si>
  <si>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</si>
  <si>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</si>
  <si>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</si>
  <si>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</si>
  <si>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</si>
  <si>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</si>
  <si>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</si>
  <si>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</si>
  <si>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</si>
  <si>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</si>
  <si>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</si>
  <si>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</si>
  <si>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</si>
  <si>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</si>
  <si>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</si>
  <si>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</si>
  <si>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</si>
  <si>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</si>
  <si>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</si>
  <si>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</si>
  <si>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</si>
  <si>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</si>
  <si>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</si>
  <si>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</si>
  <si>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</si>
  <si>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</si>
  <si>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</si>
  <si>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</si>
  <si>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</si>
  <si>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</si>
  <si>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</si>
  <si>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</si>
  <si>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</si>
  <si>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</si>
  <si>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</si>
  <si>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</si>
  <si>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</si>
  <si>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</si>
  <si>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</si>
  <si>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</si>
  <si>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</si>
  <si>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</si>
  <si>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</si>
  <si>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</si>
  <si>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</si>
  <si>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</si>
  <si>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</si>
  <si>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</si>
  <si>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</si>
  <si>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</si>
  <si>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</si>
  <si>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</si>
  <si>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</si>
  <si>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</si>
  <si>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</si>
  <si>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</si>
  <si>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</si>
  <si>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</si>
  <si>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</si>
  <si>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</si>
  <si>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</si>
  <si>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</si>
  <si>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</si>
  <si>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</si>
  <si>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</si>
  <si>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</si>
  <si>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</si>
  <si>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</si>
  <si>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</si>
  <si>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</si>
  <si>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</si>
  <si>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</si>
  <si>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</si>
  <si>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</si>
  <si>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</si>
  <si>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</si>
  <si>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</si>
  <si>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</si>
  <si>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</si>
  <si>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</si>
  <si>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</si>
  <si>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</si>
  <si>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</si>
  <si>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</si>
  <si>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</si>
  <si>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</si>
  <si>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</si>
  <si>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</si>
  <si>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</si>
  <si>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</si>
  <si>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</si>
  <si>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</si>
  <si>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</si>
  <si>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</si>
  <si>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</si>
  <si>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</si>
  <si>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</si>
  <si>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</si>
  <si>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</si>
  <si>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</si>
  <si>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</si>
  <si>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</si>
  <si>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</si>
  <si>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</si>
  <si>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</si>
  <si>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</si>
  <si>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</si>
  <si>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</si>
  <si>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</si>
  <si>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</si>
  <si>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</si>
  <si>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</si>
  <si>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</si>
  <si>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</si>
  <si>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</si>
  <si>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</si>
  <si>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</si>
  <si>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</si>
  <si>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</si>
  <si>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</si>
  <si>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</si>
  <si>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</si>
  <si>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</si>
  <si>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</si>
  <si>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</si>
  <si>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</si>
  <si>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</si>
  <si>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</si>
  <si>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</si>
  <si>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</si>
  <si>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</si>
  <si>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</si>
  <si>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</si>
  <si>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</si>
  <si>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</si>
  <si>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</si>
  <si>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</si>
  <si>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</si>
  <si>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</si>
  <si>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</si>
  <si>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</si>
  <si>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</si>
  <si>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</si>
  <si>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</si>
  <si>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</si>
  <si>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</si>
  <si>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</si>
  <si>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</si>
  <si>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</si>
  <si>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</si>
  <si>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</si>
  <si>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</si>
  <si>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</si>
  <si>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</si>
  <si>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</si>
  <si>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</si>
  <si>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</si>
  <si>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</si>
  <si>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</si>
  <si>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</si>
  <si>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</si>
  <si>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</si>
  <si>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</si>
  <si>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</si>
  <si>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</si>
  <si>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</si>
  <si>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</si>
  <si>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</si>
  <si>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</si>
  <si>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</si>
  <si>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</si>
  <si>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</si>
  <si>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</si>
  <si>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</si>
  <si>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</si>
  <si>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</si>
  <si>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</si>
  <si>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</si>
  <si>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</si>
  <si>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</si>
  <si>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</si>
  <si>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</si>
  <si>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</si>
  <si>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</si>
  <si>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</si>
  <si>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</si>
  <si>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</si>
  <si>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</si>
  <si>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</si>
  <si>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</si>
  <si>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</si>
  <si>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</si>
  <si>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</si>
  <si>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</si>
  <si>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</si>
  <si>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</si>
  <si>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</si>
  <si>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</si>
  <si>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</si>
  <si>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t xml:space="preserve">   Año 2024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</si>
  <si>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</si>
  <si>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</si>
  <si>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</si>
  <si>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</si>
  <si>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Lissette Rivas Martínez</t>
  </si>
  <si>
    <t>Anyolani Nolasco G.</t>
  </si>
  <si>
    <t>José Luis Mañón</t>
  </si>
  <si>
    <t>Analista de Presupuesto</t>
  </si>
  <si>
    <t>Encargada División Contabilidad</t>
  </si>
  <si>
    <t>Encargado Financiero</t>
  </si>
  <si>
    <t>Preparado por:</t>
  </si>
  <si>
    <t>Revisado por:</t>
  </si>
  <si>
    <t>Aprobado por:</t>
  </si>
  <si>
    <t xml:space="preserve">Presupuesto Aprobado 2024 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</si>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</sst>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164" fontId="4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11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0"/>
  <sheetViews>
    <sheetView showGridLines="0" tabSelected="1" view="pageBreakPreview" topLeftCell="B1" zoomScale="90" zoomScaleNormal="80" zoomScaleSheetLayoutView="90" workbookViewId="0">
      <pane xSplit="3" ySplit="10" topLeftCell="I16" activePane="bottomRight" state="frozen"/>
      <selection activeCell="B1" sqref="B1"/>
      <selection pane="topRight" activeCell="E1" sqref="E1"/>
      <selection pane="bottomLeft" activeCell="B11" sqref="B11"/>
      <selection pane="bottomRight" activeCell="S295" sqref="S295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7" width="18.28515625" style="1" customWidth="1"/>
    <col min="8" max="8" width="0.28515625" style="2" customWidth="1"/>
    <col min="9" max="9" width="16.5703125" style="11" customWidth="1"/>
    <col min="10" max="10" width="18.28515625" style="11" customWidth="1"/>
    <col min="11" max="11" width="15.28515625" style="3" customWidth="1"/>
    <col min="12" max="12" width="17.7109375" style="3" customWidth="1"/>
    <col min="13" max="13" width="16.5703125" style="3" customWidth="1"/>
    <col min="14" max="14" width="17.7109375" style="3" customWidth="1"/>
    <col min="15" max="15" width="18.7109375" style="3" customWidth="1"/>
    <col min="16" max="17" width="15.7109375" style="3" customWidth="1"/>
    <col min="18" max="18" width="15.7109375" style="3" bestFit="1" customWidth="1"/>
    <col min="19" max="19" width="17.5703125" style="3" customWidth="1"/>
    <col min="20" max="20" width="15" style="3" customWidth="1"/>
    <col min="21" max="21" width="17.7109375" style="3" bestFit="1" customWidth="1"/>
    <col min="22" max="22" width="19" style="1" bestFit="1" customWidth="1"/>
    <col min="23" max="23" width="15.42578125" style="1" bestFit="1" customWidth="1"/>
    <col min="24" max="24" width="6.42578125" style="1"/>
    <col min="25" max="25" width="27.85546875" style="1" customWidth="1"/>
    <col min="26" max="16384" width="6.42578125" style="1"/>
  </cols>
  <sheetData>
    <row r="1" spans="1:22" ht="18" x14ac:dyDescent="0.25">
      <c r="A1" s="47"/>
      <c r="B1" s="85" t="s">
        <v>497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2" ht="18" x14ac:dyDescent="0.25">
      <c r="A2" s="47"/>
      <c r="B2" s="85" t="s">
        <v>496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2" ht="18" x14ac:dyDescent="0.25">
      <c r="A3" s="85" t="s">
        <v>536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2" ht="18" x14ac:dyDescent="0.25">
      <c r="A4" s="47"/>
      <c r="B4" s="85" t="s">
        <v>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2" x14ac:dyDescent="0.25">
      <c r="G5" s="4"/>
    </row>
    <row r="6" spans="1:22" hidden="1" x14ac:dyDescent="0.25"/>
    <row r="7" spans="1:22" hidden="1" x14ac:dyDescent="0.25"/>
    <row r="8" spans="1:22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</row>
    <row r="9" spans="1:22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550</v>
      </c>
      <c r="F9" s="56" t="s">
        <v>551</v>
      </c>
      <c r="G9" s="56" t="s">
        <v>552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561</v>
      </c>
    </row>
    <row r="10" spans="1:22" s="70" customFormat="1" ht="25.5" customHeight="1" thickBot="1" x14ac:dyDescent="0.3">
      <c r="B10" s="71">
        <v>2</v>
      </c>
      <c r="C10" s="72" t="s">
        <v>17</v>
      </c>
      <c r="D10" s="75">
        <f>+D11+D46+D137+D219+D295</f>
        <v>2049843206</v>
      </c>
      <c r="E10" s="73">
        <f>+E11+E46+E137+E219+E215+E295</f>
        <v>5381090700</v>
      </c>
      <c r="F10" s="76">
        <f>+F11+F46+F137+F219+F215+F295</f>
        <v>-400000000</v>
      </c>
      <c r="G10" s="73">
        <f>+G11+G46+G137+G219+G215+G295</f>
        <v>4981090700</v>
      </c>
      <c r="H10" s="75">
        <f t="shared" ref="H10:T10" si="0">+H11+H46+H137+H219+H295</f>
        <v>2051843206</v>
      </c>
      <c r="I10" s="73">
        <f t="shared" si="0"/>
        <v>31504317.640000001</v>
      </c>
      <c r="J10" s="73">
        <f t="shared" si="0"/>
        <v>235446045.67000002</v>
      </c>
      <c r="K10" s="73">
        <f t="shared" si="0"/>
        <v>237657894.77999997</v>
      </c>
      <c r="L10" s="73">
        <f t="shared" si="0"/>
        <v>180898326.43000004</v>
      </c>
      <c r="M10" s="73">
        <f t="shared" si="0"/>
        <v>202964203.03</v>
      </c>
      <c r="N10" s="73">
        <f t="shared" si="0"/>
        <v>221215664.81999999</v>
      </c>
      <c r="O10" s="73">
        <f t="shared" si="0"/>
        <v>204901784.84000003</v>
      </c>
      <c r="P10" s="73">
        <f t="shared" si="0"/>
        <v>237032372.99000001</v>
      </c>
      <c r="Q10" s="73">
        <f t="shared" si="0"/>
        <v>259323715.40000004</v>
      </c>
      <c r="R10" s="73">
        <f t="shared" si="0"/>
        <v>198098045.75</v>
      </c>
      <c r="S10" s="73">
        <f t="shared" si="0"/>
        <v>179392026.06999999</v>
      </c>
      <c r="T10" s="73">
        <f t="shared" si="0"/>
        <v>0</v>
      </c>
      <c r="U10" s="74">
        <f t="shared" ref="U10:U34" si="1">+SUM(I10:T10)</f>
        <v>2188434397.4200001</v>
      </c>
    </row>
    <row r="11" spans="1:22" ht="16.5" customHeight="1" thickTop="1" x14ac:dyDescent="0.2">
      <c r="B11" s="9">
        <v>2.1</v>
      </c>
      <c r="C11" s="7" t="s">
        <v>18</v>
      </c>
      <c r="D11" s="33">
        <f t="shared" ref="D11" si="2">D12+D28+D36+D39</f>
        <v>335100000</v>
      </c>
      <c r="E11" s="58">
        <f>E12+E28+E36+E39</f>
        <v>383400000</v>
      </c>
      <c r="F11" s="58">
        <f t="shared" ref="F11:H11" si="3">F12+F28+F36+F39</f>
        <v>2000000</v>
      </c>
      <c r="G11" s="58">
        <f t="shared" si="3"/>
        <v>385400000</v>
      </c>
      <c r="H11" s="33">
        <f t="shared" si="3"/>
        <v>335100000</v>
      </c>
      <c r="I11" s="34">
        <f t="shared" ref="I11:P11" si="4">I12+I28+I36+I39</f>
        <v>10447641.720000001</v>
      </c>
      <c r="J11" s="34">
        <f t="shared" si="4"/>
        <v>40811919.32</v>
      </c>
      <c r="K11" s="34">
        <f t="shared" si="4"/>
        <v>25220905.819999997</v>
      </c>
      <c r="L11" s="34">
        <f t="shared" si="4"/>
        <v>31919643.879999999</v>
      </c>
      <c r="M11" s="34">
        <f t="shared" si="4"/>
        <v>26723910.25</v>
      </c>
      <c r="N11" s="34">
        <f t="shared" si="4"/>
        <v>25502458.989999998</v>
      </c>
      <c r="O11" s="34">
        <f>O12+O28+O36+O39</f>
        <v>10257188.209999999</v>
      </c>
      <c r="P11" s="34">
        <f t="shared" si="4"/>
        <v>41734439.32</v>
      </c>
      <c r="Q11" s="34">
        <f>Q12+Q28+Q36+Q39</f>
        <v>25828192.68</v>
      </c>
      <c r="R11" s="34">
        <f t="shared" ref="R11:T11" si="5">R12+R28+R36+R39</f>
        <v>34316285.619999997</v>
      </c>
      <c r="S11" s="34">
        <f t="shared" ref="S11" si="6">S12+S28+S36+S39</f>
        <v>34752303.609999999</v>
      </c>
      <c r="T11" s="34">
        <f t="shared" si="5"/>
        <v>0</v>
      </c>
      <c r="U11" s="20">
        <f>+SUM(I11:T11)</f>
        <v>307514889.42000002</v>
      </c>
      <c r="V11" s="4">
        <v>238972050.19</v>
      </c>
    </row>
    <row r="12" spans="1:22" hidden="1" x14ac:dyDescent="0.25">
      <c r="B12" s="7" t="s">
        <v>19</v>
      </c>
      <c r="C12" s="7" t="s">
        <v>20</v>
      </c>
      <c r="D12" s="35">
        <f t="shared" ref="D12" si="7">+D13+D15+D23+D25</f>
        <v>300950000</v>
      </c>
      <c r="E12" s="57">
        <f>+E13+E21+E15+E23+E25</f>
        <v>320900000</v>
      </c>
      <c r="F12" s="57">
        <f t="shared" ref="F12:G12" si="8">+F13+F21+F15+F23+F25</f>
        <v>2605316</v>
      </c>
      <c r="G12" s="57">
        <f t="shared" si="8"/>
        <v>323505316</v>
      </c>
      <c r="H12" s="35">
        <f t="shared" ref="H12" si="9">+H13+H15+H23+H25</f>
        <v>300950000</v>
      </c>
      <c r="I12" s="15">
        <f t="shared" ref="I12:S12" si="10">+I13+I15+I21+I23+I25</f>
        <v>8726766.6699999999</v>
      </c>
      <c r="J12" s="15">
        <f t="shared" si="10"/>
        <v>39347975.310000002</v>
      </c>
      <c r="K12" s="15">
        <f t="shared" si="10"/>
        <v>23699400</v>
      </c>
      <c r="L12" s="15">
        <f t="shared" si="10"/>
        <v>23815100</v>
      </c>
      <c r="M12" s="15">
        <f t="shared" si="10"/>
        <v>24150330.5</v>
      </c>
      <c r="N12" s="15">
        <f t="shared" si="10"/>
        <v>23893302.84</v>
      </c>
      <c r="O12" s="15">
        <f>+O13+O15+O21+O23+O25</f>
        <v>8871350</v>
      </c>
      <c r="P12" s="15">
        <f>+P13+P15+P21+P23+P25</f>
        <v>39825387.030000001</v>
      </c>
      <c r="Q12" s="15">
        <f>+Q13+Q15+Q21+Q23+Q25</f>
        <v>24218616.669999998</v>
      </c>
      <c r="R12" s="15">
        <f t="shared" si="10"/>
        <v>24395606.010000002</v>
      </c>
      <c r="S12" s="15">
        <f t="shared" si="10"/>
        <v>33090652.759999998</v>
      </c>
      <c r="T12" s="15">
        <f t="shared" ref="T12" si="11">+T13+T15+T21+T23+T25</f>
        <v>0</v>
      </c>
      <c r="U12" s="15">
        <f>+U13+U15+U21+U23+U25</f>
        <v>274034487.79000002</v>
      </c>
    </row>
    <row r="13" spans="1:22" hidden="1" x14ac:dyDescent="0.25">
      <c r="B13" s="7" t="s">
        <v>21</v>
      </c>
      <c r="C13" s="7" t="s">
        <v>22</v>
      </c>
      <c r="D13" s="35">
        <f t="shared" ref="D13" si="12">+D14</f>
        <v>53020000</v>
      </c>
      <c r="E13" s="57">
        <f>+E14</f>
        <v>62000000</v>
      </c>
      <c r="F13" s="57">
        <f t="shared" ref="F13:H13" si="13">+F14</f>
        <v>-6000000</v>
      </c>
      <c r="G13" s="57">
        <f t="shared" si="13"/>
        <v>56000000</v>
      </c>
      <c r="H13" s="35">
        <f t="shared" si="13"/>
        <v>53020000</v>
      </c>
      <c r="I13" s="15">
        <f t="shared" ref="I13:T13" si="14">+I14</f>
        <v>4429266.67</v>
      </c>
      <c r="J13" s="15">
        <f t="shared" si="14"/>
        <v>4364000</v>
      </c>
      <c r="K13" s="15">
        <f t="shared" si="14"/>
        <v>4425600</v>
      </c>
      <c r="L13" s="15">
        <f t="shared" si="14"/>
        <v>4450600</v>
      </c>
      <c r="M13" s="15">
        <f t="shared" si="14"/>
        <v>4488600</v>
      </c>
      <c r="N13" s="15">
        <f t="shared" si="14"/>
        <v>4400466.66</v>
      </c>
      <c r="O13" s="15">
        <f>+O14</f>
        <v>4444850</v>
      </c>
      <c r="P13" s="15">
        <f t="shared" si="14"/>
        <v>4408850</v>
      </c>
      <c r="Q13" s="15">
        <f t="shared" si="14"/>
        <v>4428283.34</v>
      </c>
      <c r="R13" s="15">
        <f t="shared" si="14"/>
        <v>4522016.67</v>
      </c>
      <c r="S13" s="15">
        <f t="shared" si="14"/>
        <v>4713550</v>
      </c>
      <c r="T13" s="15">
        <f t="shared" si="14"/>
        <v>0</v>
      </c>
      <c r="U13" s="20">
        <f>+SUM(I13:T13)</f>
        <v>49076083.340000004</v>
      </c>
    </row>
    <row r="14" spans="1:22" ht="19.5" customHeight="1" x14ac:dyDescent="0.25">
      <c r="B14" s="10" t="s">
        <v>23</v>
      </c>
      <c r="C14" s="10" t="s">
        <v>24</v>
      </c>
      <c r="D14" s="36">
        <v>53020000</v>
      </c>
      <c r="E14" s="59">
        <v>62000000</v>
      </c>
      <c r="F14" s="59">
        <v>-6000000</v>
      </c>
      <c r="G14" s="59">
        <f>+E14+F14</f>
        <v>56000000</v>
      </c>
      <c r="H14" s="36">
        <v>53020000</v>
      </c>
      <c r="I14" s="14">
        <v>4429266.67</v>
      </c>
      <c r="J14" s="14">
        <v>4364000</v>
      </c>
      <c r="K14" s="14">
        <v>4425600</v>
      </c>
      <c r="L14" s="14">
        <v>4450600</v>
      </c>
      <c r="M14" s="14">
        <v>4488600</v>
      </c>
      <c r="N14" s="14">
        <v>4400466.66</v>
      </c>
      <c r="O14" s="14">
        <v>4444850</v>
      </c>
      <c r="P14" s="14">
        <v>4408850</v>
      </c>
      <c r="Q14" s="14">
        <v>4428283.34</v>
      </c>
      <c r="R14" s="14">
        <v>4522016.67</v>
      </c>
      <c r="S14" s="14">
        <v>4713550</v>
      </c>
      <c r="T14" s="14">
        <v>0</v>
      </c>
      <c r="U14" s="21">
        <f t="shared" si="1"/>
        <v>49076083.340000004</v>
      </c>
      <c r="V14" s="17">
        <f>+V11-U11</f>
        <v>-68542839.230000019</v>
      </c>
    </row>
    <row r="15" spans="1:22" ht="16.5" hidden="1" customHeight="1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245700000</v>
      </c>
      <c r="F15" s="57">
        <f t="shared" ref="F15" si="15">SUM(F16:F20)</f>
        <v>7905316</v>
      </c>
      <c r="G15" s="57">
        <f>SUM(G16:G20)</f>
        <v>253605316</v>
      </c>
      <c r="H15" s="35">
        <f>SUM(H16:H22)</f>
        <v>235930000</v>
      </c>
      <c r="I15" s="15">
        <f t="shared" ref="I15:R15" si="16">SUM(I16:I20)</f>
        <v>4207500</v>
      </c>
      <c r="J15" s="15">
        <f t="shared" si="16"/>
        <v>34507500</v>
      </c>
      <c r="K15" s="15">
        <f t="shared" si="16"/>
        <v>19273800</v>
      </c>
      <c r="L15" s="15">
        <f t="shared" si="16"/>
        <v>19364500</v>
      </c>
      <c r="M15" s="15">
        <f t="shared" si="16"/>
        <v>19425000</v>
      </c>
      <c r="N15" s="15">
        <f t="shared" si="16"/>
        <v>19277000</v>
      </c>
      <c r="O15" s="15">
        <f t="shared" si="16"/>
        <v>4341500</v>
      </c>
      <c r="P15" s="15">
        <f t="shared" si="16"/>
        <v>34728500</v>
      </c>
      <c r="Q15" s="15">
        <f t="shared" si="16"/>
        <v>19705333.329999998</v>
      </c>
      <c r="R15" s="15">
        <f t="shared" si="16"/>
        <v>19637300</v>
      </c>
      <c r="S15" s="15">
        <f t="shared" ref="S15:T15" si="17">SUM(S16:S20)</f>
        <v>19487500</v>
      </c>
      <c r="T15" s="15">
        <f t="shared" si="17"/>
        <v>0</v>
      </c>
      <c r="U15" s="21">
        <f t="shared" si="1"/>
        <v>213955433.32999998</v>
      </c>
    </row>
    <row r="16" spans="1:22" ht="19.5" customHeight="1" x14ac:dyDescent="0.25">
      <c r="B16" s="10" t="s">
        <v>27</v>
      </c>
      <c r="C16" s="10" t="s">
        <v>28</v>
      </c>
      <c r="D16" s="36">
        <v>1980000</v>
      </c>
      <c r="E16" s="59">
        <v>2000000</v>
      </c>
      <c r="F16" s="59">
        <v>0</v>
      </c>
      <c r="G16" s="59">
        <f>+E16+F16</f>
        <v>2000000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60000</v>
      </c>
      <c r="N16" s="14">
        <v>60000</v>
      </c>
      <c r="O16" s="14">
        <v>60000</v>
      </c>
      <c r="P16" s="14">
        <v>60000</v>
      </c>
      <c r="Q16" s="14">
        <v>60000</v>
      </c>
      <c r="R16" s="14">
        <v>60000</v>
      </c>
      <c r="S16" s="14">
        <v>0</v>
      </c>
      <c r="T16" s="14">
        <v>0</v>
      </c>
      <c r="U16" s="21">
        <f t="shared" si="1"/>
        <v>360000</v>
      </c>
    </row>
    <row r="17" spans="2:22" ht="19.5" customHeight="1" x14ac:dyDescent="0.25">
      <c r="B17" s="10" t="s">
        <v>29</v>
      </c>
      <c r="C17" s="10" t="s">
        <v>30</v>
      </c>
      <c r="D17" s="36">
        <v>168000000</v>
      </c>
      <c r="E17" s="59">
        <f>182000000</f>
        <v>182000000</v>
      </c>
      <c r="F17" s="59">
        <v>15300000</v>
      </c>
      <c r="G17" s="59">
        <f t="shared" ref="G17:G20" si="18">+E17+F17</f>
        <v>197300000</v>
      </c>
      <c r="H17" s="36">
        <v>168000000</v>
      </c>
      <c r="I17" s="14">
        <v>0</v>
      </c>
      <c r="J17" s="14">
        <v>30300000</v>
      </c>
      <c r="K17" s="14">
        <v>15138300</v>
      </c>
      <c r="L17" s="14">
        <v>15080000</v>
      </c>
      <c r="M17" s="14">
        <v>15038500</v>
      </c>
      <c r="N17" s="14">
        <v>14848500</v>
      </c>
      <c r="O17" s="14">
        <v>0</v>
      </c>
      <c r="P17" s="14">
        <v>30387000</v>
      </c>
      <c r="Q17" s="14">
        <v>15283500</v>
      </c>
      <c r="R17" s="14">
        <v>15284800</v>
      </c>
      <c r="S17" s="14">
        <v>15255000</v>
      </c>
      <c r="T17" s="14">
        <v>0</v>
      </c>
      <c r="U17" s="21">
        <f t="shared" si="1"/>
        <v>166615600</v>
      </c>
      <c r="V17" s="17">
        <f>+G17-U17</f>
        <v>30684400</v>
      </c>
    </row>
    <row r="18" spans="2:22" ht="18.75" customHeight="1" x14ac:dyDescent="0.25">
      <c r="B18" s="10" t="s">
        <v>31</v>
      </c>
      <c r="C18" s="10" t="s">
        <v>495</v>
      </c>
      <c r="D18" s="36">
        <v>15000000</v>
      </c>
      <c r="E18" s="59">
        <v>59200000</v>
      </c>
      <c r="F18" s="59">
        <v>-5994684</v>
      </c>
      <c r="G18" s="59">
        <f t="shared" si="18"/>
        <v>53205316</v>
      </c>
      <c r="H18" s="36">
        <v>15000000</v>
      </c>
      <c r="I18" s="14">
        <v>4173500</v>
      </c>
      <c r="J18" s="14">
        <v>4173500</v>
      </c>
      <c r="K18" s="14">
        <v>4101500</v>
      </c>
      <c r="L18" s="14">
        <v>4229500</v>
      </c>
      <c r="M18" s="14">
        <v>4271500</v>
      </c>
      <c r="N18" s="14">
        <v>4313500</v>
      </c>
      <c r="O18" s="14">
        <v>4226500</v>
      </c>
      <c r="P18" s="14">
        <v>4226500</v>
      </c>
      <c r="Q18" s="14">
        <v>4306833.33</v>
      </c>
      <c r="R18" s="14">
        <v>4258500</v>
      </c>
      <c r="S18" s="14">
        <v>4198500</v>
      </c>
      <c r="T18" s="14">
        <v>0</v>
      </c>
      <c r="U18" s="21">
        <f t="shared" si="1"/>
        <v>46479833.329999998</v>
      </c>
    </row>
    <row r="19" spans="2:22" ht="19.5" customHeight="1" x14ac:dyDescent="0.25">
      <c r="B19" s="10" t="s">
        <v>32</v>
      </c>
      <c r="C19" s="10" t="s">
        <v>33</v>
      </c>
      <c r="D19" s="36">
        <v>7000000</v>
      </c>
      <c r="E19" s="59">
        <v>1500000</v>
      </c>
      <c r="F19" s="59">
        <v>-1400000</v>
      </c>
      <c r="G19" s="59">
        <f t="shared" si="18"/>
        <v>100000</v>
      </c>
      <c r="H19" s="36">
        <v>7000000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0</v>
      </c>
    </row>
    <row r="20" spans="2:22" ht="19.5" customHeight="1" x14ac:dyDescent="0.25">
      <c r="B20" s="10" t="s">
        <v>524</v>
      </c>
      <c r="C20" s="10" t="s">
        <v>525</v>
      </c>
      <c r="D20" s="36"/>
      <c r="E20" s="59">
        <v>1000000</v>
      </c>
      <c r="F20" s="59">
        <v>0</v>
      </c>
      <c r="G20" s="59">
        <f t="shared" si="18"/>
        <v>1000000</v>
      </c>
      <c r="H20" s="36"/>
      <c r="I20" s="14">
        <v>34000</v>
      </c>
      <c r="J20" s="14">
        <v>34000</v>
      </c>
      <c r="K20" s="14">
        <v>34000</v>
      </c>
      <c r="L20" s="14">
        <v>55000</v>
      </c>
      <c r="M20" s="14">
        <v>55000</v>
      </c>
      <c r="N20" s="14">
        <v>55000</v>
      </c>
      <c r="O20" s="14">
        <v>55000</v>
      </c>
      <c r="P20" s="14">
        <v>55000</v>
      </c>
      <c r="Q20" s="14">
        <v>55000</v>
      </c>
      <c r="R20" s="14">
        <v>34000</v>
      </c>
      <c r="S20" s="14">
        <v>34000</v>
      </c>
      <c r="T20" s="14">
        <v>0</v>
      </c>
      <c r="U20" s="21">
        <f>+SUM(I20:T20)</f>
        <v>500000</v>
      </c>
    </row>
    <row r="21" spans="2:22" ht="19.5" hidden="1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:G21" si="19">+E22</f>
        <v>1500000</v>
      </c>
      <c r="F21" s="57">
        <f t="shared" si="19"/>
        <v>-300000</v>
      </c>
      <c r="G21" s="57">
        <f t="shared" si="19"/>
        <v>1200000</v>
      </c>
      <c r="H21" s="35">
        <f>SUM(H22:H28)</f>
        <v>42450000</v>
      </c>
      <c r="I21" s="15">
        <f t="shared" ref="I21:U21" si="20">+I22</f>
        <v>90000</v>
      </c>
      <c r="J21" s="15">
        <f t="shared" si="20"/>
        <v>0</v>
      </c>
      <c r="K21" s="15">
        <f t="shared" si="20"/>
        <v>0</v>
      </c>
      <c r="L21" s="15">
        <f t="shared" si="20"/>
        <v>0</v>
      </c>
      <c r="M21" s="15">
        <f t="shared" si="20"/>
        <v>85000</v>
      </c>
      <c r="N21" s="15">
        <f t="shared" si="20"/>
        <v>85000</v>
      </c>
      <c r="O21" s="15">
        <f t="shared" si="20"/>
        <v>85000</v>
      </c>
      <c r="P21" s="15">
        <f t="shared" si="20"/>
        <v>85000</v>
      </c>
      <c r="Q21" s="15">
        <f t="shared" si="20"/>
        <v>85000</v>
      </c>
      <c r="R21" s="15">
        <f t="shared" si="20"/>
        <v>85000</v>
      </c>
      <c r="S21" s="15">
        <f t="shared" si="20"/>
        <v>85000</v>
      </c>
      <c r="T21" s="15">
        <f t="shared" si="20"/>
        <v>0</v>
      </c>
      <c r="U21" s="15">
        <f t="shared" si="20"/>
        <v>685000</v>
      </c>
    </row>
    <row r="22" spans="2:22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59">
        <v>-300000</v>
      </c>
      <c r="G22" s="59">
        <f>+E22+F22</f>
        <v>1200000</v>
      </c>
      <c r="H22" s="36">
        <v>1500000</v>
      </c>
      <c r="I22" s="14">
        <v>90000</v>
      </c>
      <c r="J22" s="14">
        <v>0</v>
      </c>
      <c r="K22" s="14">
        <v>0</v>
      </c>
      <c r="L22" s="14">
        <v>0</v>
      </c>
      <c r="M22" s="14">
        <v>85000</v>
      </c>
      <c r="N22" s="14">
        <v>85000</v>
      </c>
      <c r="O22" s="14">
        <v>85000</v>
      </c>
      <c r="P22" s="14">
        <v>85000</v>
      </c>
      <c r="Q22" s="14">
        <v>85000</v>
      </c>
      <c r="R22" s="14">
        <v>85000</v>
      </c>
      <c r="S22" s="14">
        <v>85000</v>
      </c>
      <c r="T22" s="14">
        <v>0</v>
      </c>
      <c r="U22" s="21">
        <f t="shared" si="1"/>
        <v>685000</v>
      </c>
    </row>
    <row r="23" spans="2:22" ht="16.5" hidden="1" customHeight="1" x14ac:dyDescent="0.25">
      <c r="B23" s="7" t="s">
        <v>36</v>
      </c>
      <c r="C23" s="7" t="s">
        <v>37</v>
      </c>
      <c r="D23" s="35">
        <f t="shared" ref="D23" si="21">+D24</f>
        <v>7000000</v>
      </c>
      <c r="E23" s="57">
        <f t="shared" ref="E23:H23" si="22">+E24</f>
        <v>9000000</v>
      </c>
      <c r="F23" s="57">
        <f t="shared" si="22"/>
        <v>1000000</v>
      </c>
      <c r="G23" s="57">
        <f t="shared" si="22"/>
        <v>10000000</v>
      </c>
      <c r="H23" s="35">
        <f t="shared" si="22"/>
        <v>7000000</v>
      </c>
      <c r="I23" s="15">
        <f t="shared" ref="I23:T23" si="23">+I24</f>
        <v>0</v>
      </c>
      <c r="J23" s="15">
        <f t="shared" si="23"/>
        <v>0</v>
      </c>
      <c r="K23" s="15">
        <f t="shared" si="23"/>
        <v>0</v>
      </c>
      <c r="L23" s="15">
        <f t="shared" si="23"/>
        <v>0</v>
      </c>
      <c r="M23" s="15">
        <f t="shared" si="23"/>
        <v>0</v>
      </c>
      <c r="N23" s="15">
        <f t="shared" si="23"/>
        <v>0</v>
      </c>
      <c r="O23" s="15">
        <f t="shared" si="23"/>
        <v>0</v>
      </c>
      <c r="P23" s="15">
        <f t="shared" si="23"/>
        <v>0</v>
      </c>
      <c r="Q23" s="15">
        <f t="shared" si="23"/>
        <v>0</v>
      </c>
      <c r="R23" s="15">
        <f t="shared" si="23"/>
        <v>0</v>
      </c>
      <c r="S23" s="15">
        <f t="shared" si="23"/>
        <v>8804602.7599999998</v>
      </c>
      <c r="T23" s="15">
        <f t="shared" si="23"/>
        <v>0</v>
      </c>
      <c r="U23" s="21">
        <f t="shared" si="1"/>
        <v>8804602.7599999998</v>
      </c>
    </row>
    <row r="24" spans="2:22" ht="19.5" customHeight="1" x14ac:dyDescent="0.25">
      <c r="B24" s="10" t="s">
        <v>38</v>
      </c>
      <c r="C24" s="10" t="s">
        <v>39</v>
      </c>
      <c r="D24" s="36">
        <v>7000000</v>
      </c>
      <c r="E24" s="59">
        <v>9000000</v>
      </c>
      <c r="F24" s="59">
        <v>1000000</v>
      </c>
      <c r="G24" s="59">
        <f>+E24+F24</f>
        <v>10000000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8804602.7599999998</v>
      </c>
      <c r="T24" s="14">
        <v>0</v>
      </c>
      <c r="U24" s="21">
        <f t="shared" si="1"/>
        <v>8804602.7599999998</v>
      </c>
    </row>
    <row r="25" spans="2:22" ht="16.5" hidden="1" customHeight="1" x14ac:dyDescent="0.25">
      <c r="B25" s="7" t="s">
        <v>40</v>
      </c>
      <c r="C25" s="7" t="s">
        <v>41</v>
      </c>
      <c r="D25" s="35">
        <f t="shared" ref="D25" si="24">SUM(D26:D27)</f>
        <v>5000000</v>
      </c>
      <c r="E25" s="57">
        <f t="shared" ref="E25:H25" si="25">SUM(E26:E27)</f>
        <v>2700000</v>
      </c>
      <c r="F25" s="57">
        <f t="shared" si="25"/>
        <v>0</v>
      </c>
      <c r="G25" s="57">
        <f t="shared" si="25"/>
        <v>2700000</v>
      </c>
      <c r="H25" s="35">
        <f t="shared" si="25"/>
        <v>5000000</v>
      </c>
      <c r="I25" s="15">
        <f t="shared" ref="I25:Q25" si="26">SUM(I26:I27)</f>
        <v>0</v>
      </c>
      <c r="J25" s="15">
        <f t="shared" si="26"/>
        <v>476475.31</v>
      </c>
      <c r="K25" s="15">
        <f t="shared" si="26"/>
        <v>0</v>
      </c>
      <c r="L25" s="15">
        <f t="shared" si="26"/>
        <v>0</v>
      </c>
      <c r="M25" s="15">
        <f t="shared" si="26"/>
        <v>151730.5</v>
      </c>
      <c r="N25" s="15">
        <f t="shared" si="26"/>
        <v>130836.18</v>
      </c>
      <c r="O25" s="15">
        <f t="shared" si="26"/>
        <v>0</v>
      </c>
      <c r="P25" s="15">
        <f t="shared" si="26"/>
        <v>603037.03</v>
      </c>
      <c r="Q25" s="15">
        <f t="shared" si="26"/>
        <v>0</v>
      </c>
      <c r="R25" s="15">
        <f t="shared" ref="R25" si="27">SUM(R26:R27)</f>
        <v>151289.34</v>
      </c>
      <c r="S25" s="15">
        <f>SUM(S26:S27)</f>
        <v>0</v>
      </c>
      <c r="T25" s="15">
        <f>SUM(T26:T27)</f>
        <v>0</v>
      </c>
      <c r="U25" s="20">
        <f>+SUM(I25:T25)</f>
        <v>1513368.36</v>
      </c>
    </row>
    <row r="26" spans="2:22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59">
        <v>0</v>
      </c>
      <c r="G26" s="59">
        <f>+E26+F26</f>
        <v>1200000</v>
      </c>
      <c r="H26" s="36">
        <v>3500000</v>
      </c>
      <c r="I26" s="14">
        <v>0</v>
      </c>
      <c r="J26" s="14">
        <v>66000</v>
      </c>
      <c r="K26" s="14">
        <v>0</v>
      </c>
      <c r="L26" s="14">
        <v>0</v>
      </c>
      <c r="M26" s="14">
        <v>0</v>
      </c>
      <c r="N26" s="14">
        <v>66000</v>
      </c>
      <c r="O26" s="14">
        <v>0</v>
      </c>
      <c r="P26" s="14">
        <v>393750</v>
      </c>
      <c r="Q26" s="14">
        <v>0</v>
      </c>
      <c r="R26" s="14">
        <v>132000</v>
      </c>
      <c r="S26" s="14">
        <v>0</v>
      </c>
      <c r="T26" s="14">
        <v>0</v>
      </c>
      <c r="U26" s="21">
        <f>+SUM(I26:T26)</f>
        <v>657750</v>
      </c>
    </row>
    <row r="27" spans="2:22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59">
        <v>0</v>
      </c>
      <c r="G27" s="59">
        <f>+E27+F27</f>
        <v>1500000</v>
      </c>
      <c r="H27" s="36">
        <v>1500000</v>
      </c>
      <c r="I27" s="14">
        <v>0</v>
      </c>
      <c r="J27" s="14">
        <v>410475.31</v>
      </c>
      <c r="K27" s="14">
        <v>0</v>
      </c>
      <c r="L27" s="14">
        <v>0</v>
      </c>
      <c r="M27" s="14">
        <v>151730.5</v>
      </c>
      <c r="N27" s="14">
        <v>64836.18</v>
      </c>
      <c r="O27" s="14">
        <v>0</v>
      </c>
      <c r="P27" s="14">
        <v>209287.03</v>
      </c>
      <c r="Q27" s="14">
        <v>0</v>
      </c>
      <c r="R27" s="14">
        <v>19289.34</v>
      </c>
      <c r="S27" s="14">
        <v>0</v>
      </c>
      <c r="T27" s="14">
        <v>0</v>
      </c>
      <c r="U27" s="21">
        <f>+SUM(I27:T27)</f>
        <v>855618.3600000001</v>
      </c>
    </row>
    <row r="28" spans="2:22" ht="16.5" hidden="1" customHeight="1" x14ac:dyDescent="0.25">
      <c r="B28" s="7" t="s">
        <v>46</v>
      </c>
      <c r="C28" s="7" t="s">
        <v>47</v>
      </c>
      <c r="D28" s="35">
        <f t="shared" ref="D28" si="28">+D29</f>
        <v>16950000</v>
      </c>
      <c r="E28" s="57">
        <f t="shared" ref="E28:H28" si="29">+E29</f>
        <v>44000000</v>
      </c>
      <c r="F28" s="57">
        <f t="shared" si="29"/>
        <v>-705316</v>
      </c>
      <c r="G28" s="57">
        <f t="shared" si="29"/>
        <v>43294684</v>
      </c>
      <c r="H28" s="35">
        <f t="shared" si="29"/>
        <v>16950000</v>
      </c>
      <c r="I28" s="15">
        <f t="shared" ref="I28:T28" si="30">+I29</f>
        <v>379481.88</v>
      </c>
      <c r="J28" s="15">
        <f t="shared" si="30"/>
        <v>145587.22999999998</v>
      </c>
      <c r="K28" s="15">
        <f t="shared" si="30"/>
        <v>204700.33</v>
      </c>
      <c r="L28" s="15">
        <f t="shared" si="30"/>
        <v>6760785.79</v>
      </c>
      <c r="M28" s="15">
        <f t="shared" si="30"/>
        <v>1194222.83</v>
      </c>
      <c r="N28" s="15">
        <f t="shared" si="30"/>
        <v>236945.29</v>
      </c>
      <c r="O28" s="15">
        <f t="shared" si="30"/>
        <v>20000</v>
      </c>
      <c r="P28" s="15">
        <f t="shared" si="30"/>
        <v>548790.48</v>
      </c>
      <c r="Q28" s="15">
        <f t="shared" si="30"/>
        <v>233860.34</v>
      </c>
      <c r="R28" s="15">
        <f t="shared" si="30"/>
        <v>8540534.3800000008</v>
      </c>
      <c r="S28" s="15">
        <f t="shared" si="30"/>
        <v>271111.12</v>
      </c>
      <c r="T28" s="15">
        <f t="shared" si="30"/>
        <v>0</v>
      </c>
      <c r="U28" s="21">
        <f t="shared" si="1"/>
        <v>18536019.670000002</v>
      </c>
    </row>
    <row r="29" spans="2:22" ht="16.5" hidden="1" customHeight="1" x14ac:dyDescent="0.25">
      <c r="B29" s="7" t="s">
        <v>48</v>
      </c>
      <c r="C29" s="7" t="s">
        <v>49</v>
      </c>
      <c r="D29" s="35">
        <f t="shared" ref="D29" si="31">SUM(D30:D35)</f>
        <v>16950000</v>
      </c>
      <c r="E29" s="57">
        <f t="shared" ref="E29:H29" si="32">SUM(E30:E35)</f>
        <v>44000000</v>
      </c>
      <c r="F29" s="57">
        <f t="shared" si="32"/>
        <v>-705316</v>
      </c>
      <c r="G29" s="57">
        <f t="shared" si="32"/>
        <v>43294684</v>
      </c>
      <c r="H29" s="35">
        <f t="shared" si="32"/>
        <v>16950000</v>
      </c>
      <c r="I29" s="15">
        <f t="shared" ref="I29:Q29" si="33">SUM(I30:I35)</f>
        <v>379481.88</v>
      </c>
      <c r="J29" s="15">
        <f t="shared" si="33"/>
        <v>145587.22999999998</v>
      </c>
      <c r="K29" s="15">
        <f t="shared" si="33"/>
        <v>204700.33</v>
      </c>
      <c r="L29" s="15">
        <f t="shared" si="33"/>
        <v>6760785.79</v>
      </c>
      <c r="M29" s="15">
        <f t="shared" si="33"/>
        <v>1194222.83</v>
      </c>
      <c r="N29" s="15">
        <f t="shared" si="33"/>
        <v>236945.29</v>
      </c>
      <c r="O29" s="15">
        <f t="shared" si="33"/>
        <v>20000</v>
      </c>
      <c r="P29" s="15">
        <f t="shared" si="33"/>
        <v>548790.48</v>
      </c>
      <c r="Q29" s="15">
        <f t="shared" si="33"/>
        <v>233860.34</v>
      </c>
      <c r="R29" s="15">
        <f t="shared" ref="R29:T29" si="34">SUM(R30:R35)</f>
        <v>8540534.3800000008</v>
      </c>
      <c r="S29" s="15">
        <f t="shared" ref="S29" si="35">SUM(S30:S35)</f>
        <v>271111.12</v>
      </c>
      <c r="T29" s="15">
        <f t="shared" si="34"/>
        <v>0</v>
      </c>
      <c r="U29" s="21">
        <f t="shared" si="1"/>
        <v>18536019.670000002</v>
      </c>
    </row>
    <row r="30" spans="2:22" ht="19.5" customHeight="1" x14ac:dyDescent="0.25">
      <c r="B30" s="10" t="s">
        <v>50</v>
      </c>
      <c r="C30" s="10" t="s">
        <v>51</v>
      </c>
      <c r="D30" s="36">
        <v>500000</v>
      </c>
      <c r="E30" s="59">
        <v>2500000</v>
      </c>
      <c r="F30" s="59">
        <v>300000</v>
      </c>
      <c r="G30" s="59">
        <f>+E30+F30</f>
        <v>2800000</v>
      </c>
      <c r="H30" s="36">
        <v>500000</v>
      </c>
      <c r="I30" s="14">
        <v>359481.88</v>
      </c>
      <c r="J30" s="14">
        <v>125587.23</v>
      </c>
      <c r="K30" s="14">
        <v>184700.33</v>
      </c>
      <c r="L30" s="14">
        <v>205238.57</v>
      </c>
      <c r="M30" s="14">
        <v>248086.73</v>
      </c>
      <c r="N30" s="14">
        <v>183945.29</v>
      </c>
      <c r="O30" s="14">
        <v>0</v>
      </c>
      <c r="P30" s="14">
        <v>528790.48</v>
      </c>
      <c r="Q30" s="14">
        <v>213860.34</v>
      </c>
      <c r="R30" s="14">
        <v>180737.17</v>
      </c>
      <c r="S30" s="14">
        <v>251111.12</v>
      </c>
      <c r="T30" s="14">
        <v>0</v>
      </c>
      <c r="U30" s="21">
        <f t="shared" si="1"/>
        <v>2481539.14</v>
      </c>
    </row>
    <row r="31" spans="2:22" ht="19.5" customHeight="1" x14ac:dyDescent="0.25">
      <c r="B31" s="10" t="s">
        <v>52</v>
      </c>
      <c r="C31" s="10" t="s">
        <v>53</v>
      </c>
      <c r="D31" s="36">
        <v>2400000</v>
      </c>
      <c r="E31" s="59">
        <v>300000</v>
      </c>
      <c r="F31" s="59">
        <v>0</v>
      </c>
      <c r="G31" s="59">
        <f t="shared" ref="G31:G35" si="36">+E31+F31</f>
        <v>300000</v>
      </c>
      <c r="H31" s="36">
        <v>2400000</v>
      </c>
      <c r="I31" s="14">
        <v>20000</v>
      </c>
      <c r="J31" s="14">
        <v>20000</v>
      </c>
      <c r="K31" s="14">
        <v>20000</v>
      </c>
      <c r="L31" s="14">
        <v>20000</v>
      </c>
      <c r="M31" s="14">
        <v>20000</v>
      </c>
      <c r="N31" s="14">
        <v>20000</v>
      </c>
      <c r="O31" s="14">
        <v>20000</v>
      </c>
      <c r="P31" s="14">
        <v>20000</v>
      </c>
      <c r="Q31" s="14">
        <v>20000</v>
      </c>
      <c r="R31" s="14">
        <v>20000</v>
      </c>
      <c r="S31" s="14">
        <v>20000</v>
      </c>
      <c r="T31" s="14">
        <v>0</v>
      </c>
      <c r="U31" s="21">
        <f t="shared" si="1"/>
        <v>220000</v>
      </c>
    </row>
    <row r="32" spans="2:22" ht="19.5" customHeight="1" x14ac:dyDescent="0.25">
      <c r="B32" s="10" t="s">
        <v>54</v>
      </c>
      <c r="C32" s="10" t="s">
        <v>55</v>
      </c>
      <c r="D32" s="36">
        <v>7000000</v>
      </c>
      <c r="E32" s="59">
        <v>8500000</v>
      </c>
      <c r="F32" s="59">
        <v>-1005316</v>
      </c>
      <c r="G32" s="59">
        <f t="shared" si="36"/>
        <v>7494684</v>
      </c>
      <c r="H32" s="36">
        <v>7000000</v>
      </c>
      <c r="I32" s="14">
        <v>0</v>
      </c>
      <c r="J32" s="14">
        <v>0</v>
      </c>
      <c r="K32" s="14">
        <v>0</v>
      </c>
      <c r="L32" s="14">
        <v>6535547.2199999997</v>
      </c>
      <c r="M32" s="14">
        <v>926136.1</v>
      </c>
      <c r="N32" s="14">
        <v>33000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21">
        <f t="shared" si="1"/>
        <v>7494683.3199999994</v>
      </c>
    </row>
    <row r="33" spans="2:23" ht="19.5" customHeight="1" x14ac:dyDescent="0.25">
      <c r="B33" s="10" t="s">
        <v>56</v>
      </c>
      <c r="C33" s="10" t="s">
        <v>57</v>
      </c>
      <c r="D33" s="36">
        <v>50000</v>
      </c>
      <c r="E33" s="59">
        <v>200000</v>
      </c>
      <c r="F33" s="59">
        <v>0</v>
      </c>
      <c r="G33" s="59">
        <f t="shared" si="36"/>
        <v>200000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1"/>
        <v>0</v>
      </c>
    </row>
    <row r="34" spans="2:23" ht="19.5" customHeight="1" x14ac:dyDescent="0.25">
      <c r="B34" s="10" t="s">
        <v>492</v>
      </c>
      <c r="C34" s="10" t="s">
        <v>493</v>
      </c>
      <c r="D34" s="36"/>
      <c r="E34" s="59">
        <v>8500000</v>
      </c>
      <c r="F34" s="59">
        <v>0</v>
      </c>
      <c r="G34" s="59">
        <f t="shared" si="36"/>
        <v>8500000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8339797.21</v>
      </c>
      <c r="S34" s="14">
        <v>0</v>
      </c>
      <c r="T34" s="14">
        <v>0</v>
      </c>
      <c r="U34" s="21">
        <f t="shared" si="1"/>
        <v>8339797.21</v>
      </c>
    </row>
    <row r="35" spans="2:23" ht="19.5" customHeight="1" x14ac:dyDescent="0.25">
      <c r="B35" s="10" t="s">
        <v>58</v>
      </c>
      <c r="C35" s="10" t="s">
        <v>59</v>
      </c>
      <c r="D35" s="36">
        <v>7000000</v>
      </c>
      <c r="E35" s="59">
        <v>24000000</v>
      </c>
      <c r="F35" s="59">
        <v>0</v>
      </c>
      <c r="G35" s="59">
        <f t="shared" si="36"/>
        <v>24000000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1">
        <f t="shared" ref="U35:U66" si="37">+SUM(I35:T35)</f>
        <v>0</v>
      </c>
    </row>
    <row r="36" spans="2:23" hidden="1" x14ac:dyDescent="0.25">
      <c r="B36" s="7" t="s">
        <v>60</v>
      </c>
      <c r="C36" s="7" t="s">
        <v>61</v>
      </c>
      <c r="D36" s="35">
        <f t="shared" ref="D36:D37" si="38">+D37</f>
        <v>200000</v>
      </c>
      <c r="E36" s="57">
        <f>+E37</f>
        <v>0</v>
      </c>
      <c r="F36" s="57">
        <f t="shared" ref="F36:H37" si="39">+F37</f>
        <v>100000</v>
      </c>
      <c r="G36" s="57">
        <f t="shared" si="39"/>
        <v>100000</v>
      </c>
      <c r="H36" s="35">
        <f t="shared" si="39"/>
        <v>200000</v>
      </c>
      <c r="I36" s="15">
        <f t="shared" ref="I36:T37" si="40">+I37</f>
        <v>0</v>
      </c>
      <c r="J36" s="15">
        <f t="shared" si="40"/>
        <v>0</v>
      </c>
      <c r="K36" s="15">
        <f t="shared" si="40"/>
        <v>0</v>
      </c>
      <c r="L36" s="15">
        <f t="shared" si="40"/>
        <v>0</v>
      </c>
      <c r="M36" s="15">
        <f t="shared" si="40"/>
        <v>0</v>
      </c>
      <c r="N36" s="15">
        <f t="shared" si="40"/>
        <v>0</v>
      </c>
      <c r="O36" s="15">
        <f t="shared" si="40"/>
        <v>0</v>
      </c>
      <c r="P36" s="15">
        <f t="shared" si="40"/>
        <v>0</v>
      </c>
      <c r="Q36" s="15">
        <f t="shared" si="40"/>
        <v>0</v>
      </c>
      <c r="R36" s="15">
        <f t="shared" si="40"/>
        <v>0</v>
      </c>
      <c r="S36" s="15">
        <f t="shared" si="40"/>
        <v>0</v>
      </c>
      <c r="T36" s="15">
        <f t="shared" si="40"/>
        <v>0</v>
      </c>
      <c r="U36" s="21">
        <f t="shared" si="37"/>
        <v>0</v>
      </c>
    </row>
    <row r="37" spans="2:23" hidden="1" x14ac:dyDescent="0.25">
      <c r="B37" s="7" t="s">
        <v>62</v>
      </c>
      <c r="C37" s="7" t="s">
        <v>63</v>
      </c>
      <c r="D37" s="35">
        <f t="shared" si="38"/>
        <v>200000</v>
      </c>
      <c r="E37" s="57">
        <f>+E38</f>
        <v>0</v>
      </c>
      <c r="F37" s="57">
        <f t="shared" si="39"/>
        <v>100000</v>
      </c>
      <c r="G37" s="57">
        <f t="shared" si="39"/>
        <v>100000</v>
      </c>
      <c r="H37" s="35">
        <f t="shared" si="39"/>
        <v>200000</v>
      </c>
      <c r="I37" s="15">
        <f t="shared" si="40"/>
        <v>0</v>
      </c>
      <c r="J37" s="15">
        <f t="shared" si="40"/>
        <v>0</v>
      </c>
      <c r="K37" s="15">
        <f t="shared" si="40"/>
        <v>0</v>
      </c>
      <c r="L37" s="15">
        <f t="shared" si="40"/>
        <v>0</v>
      </c>
      <c r="M37" s="15">
        <f t="shared" si="40"/>
        <v>0</v>
      </c>
      <c r="N37" s="15">
        <f t="shared" si="40"/>
        <v>0</v>
      </c>
      <c r="O37" s="15">
        <f t="shared" si="40"/>
        <v>0</v>
      </c>
      <c r="P37" s="15">
        <f t="shared" si="40"/>
        <v>0</v>
      </c>
      <c r="Q37" s="15">
        <f t="shared" si="40"/>
        <v>0</v>
      </c>
      <c r="R37" s="15">
        <f t="shared" si="40"/>
        <v>0</v>
      </c>
      <c r="S37" s="15">
        <f t="shared" si="40"/>
        <v>0</v>
      </c>
      <c r="T37" s="15">
        <f t="shared" si="40"/>
        <v>0</v>
      </c>
      <c r="U37" s="21">
        <f t="shared" si="37"/>
        <v>0</v>
      </c>
    </row>
    <row r="38" spans="2:23" ht="19.5" customHeight="1" x14ac:dyDescent="0.25">
      <c r="B38" s="10" t="s">
        <v>568</v>
      </c>
      <c r="C38" s="10" t="s">
        <v>569</v>
      </c>
      <c r="D38" s="36">
        <v>200000</v>
      </c>
      <c r="E38" s="59">
        <v>0</v>
      </c>
      <c r="F38" s="59">
        <v>100000</v>
      </c>
      <c r="G38" s="59">
        <f>+E38+F38</f>
        <v>100000</v>
      </c>
      <c r="H38" s="36">
        <v>200000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 t="shared" si="37"/>
        <v>0</v>
      </c>
    </row>
    <row r="39" spans="2:23" ht="16.5" hidden="1" customHeight="1" x14ac:dyDescent="0.25">
      <c r="B39" s="7" t="s">
        <v>64</v>
      </c>
      <c r="C39" s="7" t="s">
        <v>65</v>
      </c>
      <c r="D39" s="35">
        <f t="shared" ref="D39" si="41">+D40+D42+D44</f>
        <v>17000000</v>
      </c>
      <c r="E39" s="57">
        <f t="shared" ref="E39:H39" si="42">+E40+E42+E44</f>
        <v>18500000</v>
      </c>
      <c r="F39" s="57">
        <f t="shared" si="42"/>
        <v>0</v>
      </c>
      <c r="G39" s="57">
        <f t="shared" si="42"/>
        <v>18500000</v>
      </c>
      <c r="H39" s="35">
        <f t="shared" si="42"/>
        <v>17000000</v>
      </c>
      <c r="I39" s="15">
        <f t="shared" ref="I39:Q39" si="43">+I40+I42+I44</f>
        <v>1341393.1700000002</v>
      </c>
      <c r="J39" s="15">
        <f t="shared" si="43"/>
        <v>1318356.7799999998</v>
      </c>
      <c r="K39" s="15">
        <f t="shared" si="43"/>
        <v>1316805.49</v>
      </c>
      <c r="L39" s="15">
        <f t="shared" si="43"/>
        <v>1343758.0899999999</v>
      </c>
      <c r="M39" s="15">
        <f t="shared" si="43"/>
        <v>1379356.92</v>
      </c>
      <c r="N39" s="15">
        <f t="shared" si="43"/>
        <v>1372210.8599999999</v>
      </c>
      <c r="O39" s="15">
        <f t="shared" si="43"/>
        <v>1365838.2099999997</v>
      </c>
      <c r="P39" s="15">
        <f t="shared" si="43"/>
        <v>1360261.8099999998</v>
      </c>
      <c r="Q39" s="15">
        <f t="shared" si="43"/>
        <v>1375715.6700000002</v>
      </c>
      <c r="R39" s="15">
        <f t="shared" ref="R39:T39" si="44">+R40+R42+R44</f>
        <v>1380145.23</v>
      </c>
      <c r="S39" s="15">
        <f t="shared" ref="S39" si="45">+S40+S42+S44</f>
        <v>1390539.73</v>
      </c>
      <c r="T39" s="15">
        <f t="shared" si="44"/>
        <v>0</v>
      </c>
      <c r="U39" s="21">
        <f t="shared" si="37"/>
        <v>14944381.960000001</v>
      </c>
    </row>
    <row r="40" spans="2:23" ht="16.5" hidden="1" customHeight="1" x14ac:dyDescent="0.25">
      <c r="B40" s="7" t="s">
        <v>66</v>
      </c>
      <c r="C40" s="7" t="s">
        <v>67</v>
      </c>
      <c r="D40" s="35">
        <f t="shared" ref="D40" si="46">+D41</f>
        <v>7000000</v>
      </c>
      <c r="E40" s="57">
        <f t="shared" ref="E40:H40" si="47">+E41</f>
        <v>8000000</v>
      </c>
      <c r="F40" s="57">
        <f t="shared" si="47"/>
        <v>0</v>
      </c>
      <c r="G40" s="57">
        <f t="shared" si="47"/>
        <v>8000000</v>
      </c>
      <c r="H40" s="35">
        <f t="shared" si="47"/>
        <v>7000000</v>
      </c>
      <c r="I40" s="15">
        <f t="shared" ref="I40:T40" si="48">+I41</f>
        <v>618727.77</v>
      </c>
      <c r="J40" s="15">
        <f t="shared" si="48"/>
        <v>607719.36</v>
      </c>
      <c r="K40" s="15">
        <f t="shared" si="48"/>
        <v>606982</v>
      </c>
      <c r="L40" s="15">
        <f t="shared" si="48"/>
        <v>619318.6</v>
      </c>
      <c r="M40" s="15">
        <f t="shared" si="48"/>
        <v>635271.1</v>
      </c>
      <c r="N40" s="15">
        <f t="shared" si="48"/>
        <v>632000.24</v>
      </c>
      <c r="O40" s="15">
        <f t="shared" si="48"/>
        <v>628978.72</v>
      </c>
      <c r="P40" s="15">
        <f t="shared" si="48"/>
        <v>626426.31999999995</v>
      </c>
      <c r="Q40" s="15">
        <f t="shared" si="48"/>
        <v>633499.78</v>
      </c>
      <c r="R40" s="15">
        <f t="shared" si="48"/>
        <v>635229.74</v>
      </c>
      <c r="S40" s="15">
        <f t="shared" si="48"/>
        <v>640301.44999999995</v>
      </c>
      <c r="T40" s="15">
        <f t="shared" si="48"/>
        <v>0</v>
      </c>
      <c r="U40" s="21">
        <f t="shared" si="37"/>
        <v>6884455.080000001</v>
      </c>
    </row>
    <row r="41" spans="2:23" ht="19.5" customHeight="1" x14ac:dyDescent="0.25">
      <c r="B41" s="10" t="s">
        <v>68</v>
      </c>
      <c r="C41" s="10" t="s">
        <v>67</v>
      </c>
      <c r="D41" s="36">
        <v>7000000</v>
      </c>
      <c r="E41" s="59">
        <v>8000000</v>
      </c>
      <c r="F41" s="59">
        <v>0</v>
      </c>
      <c r="G41" s="59">
        <f>+E41+F41</f>
        <v>8000000</v>
      </c>
      <c r="H41" s="36">
        <v>7000000</v>
      </c>
      <c r="I41" s="14">
        <v>618727.77</v>
      </c>
      <c r="J41" s="14">
        <v>607719.36</v>
      </c>
      <c r="K41" s="14">
        <v>606982</v>
      </c>
      <c r="L41" s="14">
        <v>619318.6</v>
      </c>
      <c r="M41" s="14">
        <v>635271.1</v>
      </c>
      <c r="N41" s="14">
        <v>632000.24</v>
      </c>
      <c r="O41" s="14">
        <v>628978.72</v>
      </c>
      <c r="P41" s="14">
        <v>626426.31999999995</v>
      </c>
      <c r="Q41" s="14">
        <v>633499.78</v>
      </c>
      <c r="R41" s="14">
        <v>635229.74</v>
      </c>
      <c r="S41" s="14">
        <v>640301.44999999995</v>
      </c>
      <c r="T41" s="14">
        <v>0</v>
      </c>
      <c r="U41" s="21">
        <f t="shared" si="37"/>
        <v>6884455.080000001</v>
      </c>
    </row>
    <row r="42" spans="2:23" ht="16.5" hidden="1" customHeight="1" x14ac:dyDescent="0.25">
      <c r="B42" s="7" t="s">
        <v>69</v>
      </c>
      <c r="C42" s="7" t="s">
        <v>70</v>
      </c>
      <c r="D42" s="35">
        <f t="shared" ref="D42" si="49">+D43</f>
        <v>7000000</v>
      </c>
      <c r="E42" s="57">
        <f t="shared" ref="E42:H42" si="50">+E43</f>
        <v>8500000</v>
      </c>
      <c r="F42" s="57">
        <f t="shared" si="50"/>
        <v>0</v>
      </c>
      <c r="G42" s="57">
        <f t="shared" si="50"/>
        <v>8500000</v>
      </c>
      <c r="H42" s="35">
        <f t="shared" si="50"/>
        <v>7000000</v>
      </c>
      <c r="I42" s="15">
        <f t="shared" ref="I42:T42" si="51">+I43</f>
        <v>619600.43000000005</v>
      </c>
      <c r="J42" s="15">
        <f t="shared" si="51"/>
        <v>608576.5</v>
      </c>
      <c r="K42" s="15">
        <f t="shared" si="51"/>
        <v>607838.1</v>
      </c>
      <c r="L42" s="15">
        <f t="shared" si="51"/>
        <v>620192.1</v>
      </c>
      <c r="M42" s="15">
        <f t="shared" si="51"/>
        <v>636167.1</v>
      </c>
      <c r="N42" s="15">
        <f t="shared" si="51"/>
        <v>632891.64</v>
      </c>
      <c r="O42" s="15">
        <f t="shared" si="51"/>
        <v>629865.85</v>
      </c>
      <c r="P42" s="15">
        <f t="shared" si="51"/>
        <v>627309.85</v>
      </c>
      <c r="Q42" s="15">
        <f t="shared" si="51"/>
        <v>634393.28</v>
      </c>
      <c r="R42" s="15">
        <f t="shared" si="51"/>
        <v>636125.68000000005</v>
      </c>
      <c r="S42" s="15">
        <f t="shared" si="51"/>
        <v>641204.55000000005</v>
      </c>
      <c r="T42" s="15">
        <f t="shared" si="51"/>
        <v>0</v>
      </c>
      <c r="U42" s="21">
        <f t="shared" si="37"/>
        <v>6894165.0800000001</v>
      </c>
    </row>
    <row r="43" spans="2:23" ht="19.5" customHeight="1" x14ac:dyDescent="0.25">
      <c r="B43" s="10" t="s">
        <v>71</v>
      </c>
      <c r="C43" s="10" t="s">
        <v>70</v>
      </c>
      <c r="D43" s="36">
        <v>7000000</v>
      </c>
      <c r="E43" s="59">
        <v>8500000</v>
      </c>
      <c r="F43" s="59">
        <v>0</v>
      </c>
      <c r="G43" s="59">
        <f>+E43+F43</f>
        <v>8500000</v>
      </c>
      <c r="H43" s="36">
        <v>7000000</v>
      </c>
      <c r="I43" s="14">
        <v>619600.43000000005</v>
      </c>
      <c r="J43" s="14">
        <v>608576.5</v>
      </c>
      <c r="K43" s="14">
        <v>607838.1</v>
      </c>
      <c r="L43" s="14">
        <v>620192.1</v>
      </c>
      <c r="M43" s="14">
        <v>636167.1</v>
      </c>
      <c r="N43" s="14">
        <v>632891.64</v>
      </c>
      <c r="O43" s="14">
        <v>629865.85</v>
      </c>
      <c r="P43" s="14">
        <v>627309.85</v>
      </c>
      <c r="Q43" s="14">
        <v>634393.28</v>
      </c>
      <c r="R43" s="14">
        <v>636125.68000000005</v>
      </c>
      <c r="S43" s="14">
        <v>641204.55000000005</v>
      </c>
      <c r="T43" s="14">
        <v>0</v>
      </c>
      <c r="U43" s="21">
        <f t="shared" si="37"/>
        <v>6894165.0800000001</v>
      </c>
    </row>
    <row r="44" spans="2:23" ht="16.5" hidden="1" customHeight="1" x14ac:dyDescent="0.25">
      <c r="B44" s="7" t="s">
        <v>72</v>
      </c>
      <c r="C44" s="7" t="s">
        <v>73</v>
      </c>
      <c r="D44" s="35">
        <f t="shared" ref="D44" si="52">+D45</f>
        <v>3000000</v>
      </c>
      <c r="E44" s="57">
        <f t="shared" ref="E44:H44" si="53">+E45</f>
        <v>2000000</v>
      </c>
      <c r="F44" s="57">
        <f t="shared" si="53"/>
        <v>0</v>
      </c>
      <c r="G44" s="57">
        <f t="shared" si="53"/>
        <v>2000000</v>
      </c>
      <c r="H44" s="35">
        <f t="shared" si="53"/>
        <v>3000000</v>
      </c>
      <c r="I44" s="15">
        <f t="shared" ref="I44:T44" si="54">+I45</f>
        <v>103064.97</v>
      </c>
      <c r="J44" s="15">
        <f t="shared" si="54"/>
        <v>102060.92</v>
      </c>
      <c r="K44" s="15">
        <f t="shared" si="54"/>
        <v>101985.39</v>
      </c>
      <c r="L44" s="15">
        <f t="shared" si="54"/>
        <v>104247.39</v>
      </c>
      <c r="M44" s="15">
        <f t="shared" si="54"/>
        <v>107918.72</v>
      </c>
      <c r="N44" s="15">
        <f t="shared" si="54"/>
        <v>107318.98</v>
      </c>
      <c r="O44" s="15">
        <f t="shared" si="54"/>
        <v>106993.64</v>
      </c>
      <c r="P44" s="15">
        <f t="shared" si="54"/>
        <v>106525.64</v>
      </c>
      <c r="Q44" s="15">
        <f t="shared" si="54"/>
        <v>107822.61</v>
      </c>
      <c r="R44" s="15">
        <f t="shared" si="54"/>
        <v>108789.81</v>
      </c>
      <c r="S44" s="15">
        <f t="shared" si="54"/>
        <v>109033.73</v>
      </c>
      <c r="T44" s="15">
        <f t="shared" si="54"/>
        <v>0</v>
      </c>
      <c r="U44" s="21">
        <f t="shared" si="37"/>
        <v>1165761.8</v>
      </c>
    </row>
    <row r="45" spans="2:23" ht="29.25" customHeight="1" x14ac:dyDescent="0.25">
      <c r="B45" s="10" t="s">
        <v>74</v>
      </c>
      <c r="C45" s="10" t="s">
        <v>73</v>
      </c>
      <c r="D45" s="36">
        <v>3000000</v>
      </c>
      <c r="E45" s="59">
        <v>2000000</v>
      </c>
      <c r="F45" s="59">
        <v>0</v>
      </c>
      <c r="G45" s="59">
        <f>+E45+F45</f>
        <v>2000000</v>
      </c>
      <c r="H45" s="36">
        <v>3000000</v>
      </c>
      <c r="I45" s="44">
        <v>103064.97</v>
      </c>
      <c r="J45" s="44">
        <v>102060.92</v>
      </c>
      <c r="K45" s="44">
        <v>101985.39</v>
      </c>
      <c r="L45" s="44">
        <v>104247.39</v>
      </c>
      <c r="M45" s="44">
        <v>107918.72</v>
      </c>
      <c r="N45" s="44">
        <v>107318.98</v>
      </c>
      <c r="O45" s="44">
        <v>106993.64</v>
      </c>
      <c r="P45" s="44">
        <v>106525.64</v>
      </c>
      <c r="Q45" s="44">
        <v>107822.61</v>
      </c>
      <c r="R45" s="44">
        <v>108789.81</v>
      </c>
      <c r="S45" s="44">
        <v>109033.73</v>
      </c>
      <c r="T45" s="44">
        <v>0</v>
      </c>
      <c r="U45" s="45">
        <f t="shared" si="37"/>
        <v>1165761.8</v>
      </c>
    </row>
    <row r="46" spans="2:23" ht="16.5" customHeight="1" x14ac:dyDescent="0.25">
      <c r="B46" s="9">
        <v>2.2000000000000002</v>
      </c>
      <c r="C46" s="7" t="s">
        <v>75</v>
      </c>
      <c r="D46" s="33">
        <f>+D68+D73+D82+D92+D97+D111+D132+D47+D62+D56+D58+D60</f>
        <v>304416313</v>
      </c>
      <c r="E46" s="57">
        <f>+E47+E62+E68+E73+E82+E92+E97+E111+E132</f>
        <v>164171074</v>
      </c>
      <c r="F46" s="57">
        <f>+F47+F62+F68+F73+F82+F92+F97+F111+F132</f>
        <v>37590965.460000001</v>
      </c>
      <c r="G46" s="57">
        <f>+G47+G62+G68+G73+G82+G92+G97+G111+G132</f>
        <v>201762039.46000001</v>
      </c>
      <c r="H46" s="33">
        <f>+H68+H73+H82+H92+H97+H111+H132+H47+H62+H56+H58+H60</f>
        <v>306416313</v>
      </c>
      <c r="I46" s="15">
        <f t="shared" ref="I46:Q46" si="55">+I68+I73+I82+I92+I97+I111+I132+I47+I62</f>
        <v>2383037.0299999998</v>
      </c>
      <c r="J46" s="15">
        <f t="shared" si="55"/>
        <v>3419991.12</v>
      </c>
      <c r="K46" s="15">
        <f t="shared" si="55"/>
        <v>8160413.5999999996</v>
      </c>
      <c r="L46" s="15">
        <f t="shared" si="55"/>
        <v>7261355.9400000013</v>
      </c>
      <c r="M46" s="15">
        <f t="shared" si="55"/>
        <v>5777202.3899999997</v>
      </c>
      <c r="N46" s="15">
        <f t="shared" si="55"/>
        <v>6756502.7800000003</v>
      </c>
      <c r="O46" s="15">
        <f t="shared" si="55"/>
        <v>10096920.330000002</v>
      </c>
      <c r="P46" s="15">
        <f t="shared" si="55"/>
        <v>7579262.6600000001</v>
      </c>
      <c r="Q46" s="15">
        <f t="shared" si="55"/>
        <v>8669802.4000000022</v>
      </c>
      <c r="R46" s="15">
        <f t="shared" ref="R46:T46" si="56">+R68+R73+R82+R92+R97+R111+R132+R47+R62</f>
        <v>11221812.15</v>
      </c>
      <c r="S46" s="15">
        <f t="shared" ref="S46" si="57">+S68+S73+S82+S92+S97+S111+S132+S47+S62</f>
        <v>12083863.529999999</v>
      </c>
      <c r="T46" s="15">
        <f t="shared" si="56"/>
        <v>0</v>
      </c>
      <c r="U46" s="20">
        <f t="shared" si="37"/>
        <v>83410163.930000007</v>
      </c>
      <c r="W46" s="17"/>
    </row>
    <row r="47" spans="2:23" ht="16.5" hidden="1" customHeight="1" x14ac:dyDescent="0.25">
      <c r="B47" s="7" t="s">
        <v>76</v>
      </c>
      <c r="C47" s="7" t="s">
        <v>77</v>
      </c>
      <c r="D47" s="37">
        <f t="shared" ref="D47" si="58">+D48+D50+D52+D54</f>
        <v>3200000</v>
      </c>
      <c r="E47" s="57">
        <f>+E48+E50+E52+E54+E56+E58+E60</f>
        <v>4350000</v>
      </c>
      <c r="F47" s="57">
        <f t="shared" ref="F47:G47" si="59">+F48+F50+F52+F54+F56+F58+F60</f>
        <v>0</v>
      </c>
      <c r="G47" s="57">
        <f t="shared" si="59"/>
        <v>4350000</v>
      </c>
      <c r="H47" s="37">
        <f t="shared" ref="H47" si="60">+H48+H50+H52+H54</f>
        <v>3200000</v>
      </c>
      <c r="I47" s="15">
        <f t="shared" ref="I47:Q47" si="61">+I48+I50+I52+I54+I56+I58+I60</f>
        <v>242928.86000000002</v>
      </c>
      <c r="J47" s="15">
        <f t="shared" si="61"/>
        <v>151918.23000000001</v>
      </c>
      <c r="K47" s="15">
        <f t="shared" si="61"/>
        <v>235335.44</v>
      </c>
      <c r="L47" s="15">
        <f t="shared" si="61"/>
        <v>43227.98</v>
      </c>
      <c r="M47" s="15">
        <f t="shared" si="61"/>
        <v>502674.43</v>
      </c>
      <c r="N47" s="15">
        <f t="shared" si="61"/>
        <v>206284.57</v>
      </c>
      <c r="O47" s="15">
        <f t="shared" si="61"/>
        <v>245662.81</v>
      </c>
      <c r="P47" s="15">
        <f t="shared" si="61"/>
        <v>200603.35</v>
      </c>
      <c r="Q47" s="15">
        <f t="shared" si="61"/>
        <v>258069.55</v>
      </c>
      <c r="R47" s="15">
        <f t="shared" ref="R47:T47" si="62">+R48+R50+R52+R54+R56+R58+R60</f>
        <v>183700.66</v>
      </c>
      <c r="S47" s="15">
        <f t="shared" ref="S47" si="63">+S48+S50+S52+S54+S56+S58+S60</f>
        <v>194773.19</v>
      </c>
      <c r="T47" s="15">
        <f t="shared" si="62"/>
        <v>0</v>
      </c>
      <c r="U47" s="20">
        <f t="shared" si="37"/>
        <v>2465179.0700000003</v>
      </c>
    </row>
    <row r="48" spans="2:23" ht="16.5" hidden="1" customHeight="1" x14ac:dyDescent="0.25">
      <c r="B48" s="7" t="s">
        <v>78</v>
      </c>
      <c r="C48" s="7" t="s">
        <v>79</v>
      </c>
      <c r="D48" s="37">
        <f t="shared" ref="D48" si="64">+D49</f>
        <v>100000</v>
      </c>
      <c r="E48" s="57">
        <f t="shared" ref="E48:H48" si="65">+E49</f>
        <v>0</v>
      </c>
      <c r="F48" s="57">
        <f t="shared" si="65"/>
        <v>0</v>
      </c>
      <c r="G48" s="57">
        <f t="shared" si="65"/>
        <v>0</v>
      </c>
      <c r="H48" s="37">
        <f t="shared" si="65"/>
        <v>100000</v>
      </c>
      <c r="I48" s="15">
        <f t="shared" ref="I48:T48" si="66">+I49</f>
        <v>0</v>
      </c>
      <c r="J48" s="15">
        <f t="shared" si="66"/>
        <v>0</v>
      </c>
      <c r="K48" s="15">
        <f t="shared" si="66"/>
        <v>0</v>
      </c>
      <c r="L48" s="15">
        <f t="shared" si="66"/>
        <v>0</v>
      </c>
      <c r="M48" s="15">
        <f t="shared" si="66"/>
        <v>0</v>
      </c>
      <c r="N48" s="15">
        <f t="shared" si="66"/>
        <v>0</v>
      </c>
      <c r="O48" s="15">
        <f t="shared" si="66"/>
        <v>0</v>
      </c>
      <c r="P48" s="15">
        <f t="shared" si="66"/>
        <v>0</v>
      </c>
      <c r="Q48" s="15">
        <f t="shared" si="66"/>
        <v>0</v>
      </c>
      <c r="R48" s="15">
        <f t="shared" si="66"/>
        <v>0</v>
      </c>
      <c r="S48" s="15">
        <f t="shared" si="66"/>
        <v>0</v>
      </c>
      <c r="T48" s="15">
        <f t="shared" si="66"/>
        <v>0</v>
      </c>
      <c r="U48" s="20">
        <f t="shared" si="37"/>
        <v>0</v>
      </c>
    </row>
    <row r="49" spans="2:21" ht="18.75" hidden="1" customHeight="1" x14ac:dyDescent="0.25">
      <c r="B49" s="10" t="s">
        <v>80</v>
      </c>
      <c r="C49" s="10" t="s">
        <v>79</v>
      </c>
      <c r="D49" s="28">
        <v>100000</v>
      </c>
      <c r="E49" s="59">
        <v>0</v>
      </c>
      <c r="F49" s="59"/>
      <c r="G49" s="59">
        <f>+E49+F49</f>
        <v>0</v>
      </c>
      <c r="H49" s="28">
        <v>100000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21">
        <f t="shared" si="37"/>
        <v>0</v>
      </c>
    </row>
    <row r="50" spans="2:21" ht="16.5" hidden="1" customHeight="1" x14ac:dyDescent="0.25">
      <c r="B50" s="7" t="s">
        <v>81</v>
      </c>
      <c r="C50" s="7" t="s">
        <v>82</v>
      </c>
      <c r="D50" s="37">
        <f t="shared" ref="D50" si="67">+D51</f>
        <v>2500000</v>
      </c>
      <c r="E50" s="57">
        <f t="shared" ref="E50:H50" si="68">+E51</f>
        <v>3000000</v>
      </c>
      <c r="F50" s="57">
        <f t="shared" si="68"/>
        <v>0</v>
      </c>
      <c r="G50" s="57">
        <f t="shared" si="68"/>
        <v>3000000</v>
      </c>
      <c r="H50" s="37">
        <f t="shared" si="68"/>
        <v>2500000</v>
      </c>
      <c r="I50" s="15">
        <f t="shared" ref="I50:T50" si="69">+I51</f>
        <v>203974.63</v>
      </c>
      <c r="J50" s="15">
        <f t="shared" si="69"/>
        <v>151918.23000000001</v>
      </c>
      <c r="K50" s="15">
        <f t="shared" si="69"/>
        <v>153264.44</v>
      </c>
      <c r="L50" s="15">
        <f t="shared" si="69"/>
        <v>0</v>
      </c>
      <c r="M50" s="15">
        <f t="shared" si="69"/>
        <v>460554.43</v>
      </c>
      <c r="N50" s="15">
        <f t="shared" si="69"/>
        <v>167414.57</v>
      </c>
      <c r="O50" s="15">
        <f t="shared" si="69"/>
        <v>206792.81</v>
      </c>
      <c r="P50" s="15">
        <f t="shared" si="69"/>
        <v>161733.35</v>
      </c>
      <c r="Q50" s="15">
        <f t="shared" si="69"/>
        <v>217135.55</v>
      </c>
      <c r="R50" s="15">
        <f t="shared" si="69"/>
        <v>144830.66</v>
      </c>
      <c r="S50" s="15">
        <f t="shared" si="69"/>
        <v>194773.19</v>
      </c>
      <c r="T50" s="15">
        <f t="shared" si="69"/>
        <v>0</v>
      </c>
      <c r="U50" s="21">
        <f t="shared" si="37"/>
        <v>2062391.86</v>
      </c>
    </row>
    <row r="51" spans="2:21" ht="18.75" customHeight="1" x14ac:dyDescent="0.25">
      <c r="B51" s="10" t="s">
        <v>83</v>
      </c>
      <c r="C51" s="10" t="s">
        <v>82</v>
      </c>
      <c r="D51" s="28">
        <v>2500000</v>
      </c>
      <c r="E51" s="59">
        <v>3000000</v>
      </c>
      <c r="F51" s="59">
        <v>0</v>
      </c>
      <c r="G51" s="59">
        <f>+E51+F51</f>
        <v>3000000</v>
      </c>
      <c r="H51" s="28">
        <v>2500000</v>
      </c>
      <c r="I51" s="14">
        <v>203974.63</v>
      </c>
      <c r="J51" s="14">
        <v>151918.23000000001</v>
      </c>
      <c r="K51" s="14">
        <v>153264.44</v>
      </c>
      <c r="L51" s="14">
        <v>0</v>
      </c>
      <c r="M51" s="14">
        <v>460554.43</v>
      </c>
      <c r="N51" s="14">
        <v>167414.57</v>
      </c>
      <c r="O51" s="14">
        <v>206792.81</v>
      </c>
      <c r="P51" s="14">
        <v>161733.35</v>
      </c>
      <c r="Q51" s="14">
        <v>217135.55</v>
      </c>
      <c r="R51" s="14">
        <v>144830.66</v>
      </c>
      <c r="S51" s="14">
        <v>194773.19</v>
      </c>
      <c r="T51" s="14">
        <v>0</v>
      </c>
      <c r="U51" s="21">
        <f t="shared" si="37"/>
        <v>2062391.86</v>
      </c>
    </row>
    <row r="52" spans="2:21" ht="16.5" hidden="1" customHeight="1" x14ac:dyDescent="0.25">
      <c r="B52" s="7" t="s">
        <v>84</v>
      </c>
      <c r="C52" s="7" t="s">
        <v>85</v>
      </c>
      <c r="D52" s="37">
        <f t="shared" ref="D52" si="70">+D53</f>
        <v>100000</v>
      </c>
      <c r="E52" s="57">
        <f t="shared" ref="E52:H52" si="71">+E53</f>
        <v>50000</v>
      </c>
      <c r="F52" s="57">
        <f t="shared" si="71"/>
        <v>0</v>
      </c>
      <c r="G52" s="57">
        <f t="shared" si="71"/>
        <v>50000</v>
      </c>
      <c r="H52" s="37">
        <f t="shared" si="71"/>
        <v>100000</v>
      </c>
      <c r="I52" s="15">
        <f t="shared" ref="I52:T52" si="72">+I53</f>
        <v>0</v>
      </c>
      <c r="J52" s="15">
        <f t="shared" si="72"/>
        <v>0</v>
      </c>
      <c r="K52" s="15">
        <f t="shared" si="72"/>
        <v>0</v>
      </c>
      <c r="L52" s="15">
        <f t="shared" si="72"/>
        <v>0</v>
      </c>
      <c r="M52" s="15">
        <f t="shared" si="72"/>
        <v>0</v>
      </c>
      <c r="N52" s="15">
        <f t="shared" si="72"/>
        <v>0</v>
      </c>
      <c r="O52" s="15">
        <f t="shared" si="72"/>
        <v>0</v>
      </c>
      <c r="P52" s="15">
        <f t="shared" si="72"/>
        <v>0</v>
      </c>
      <c r="Q52" s="15">
        <f t="shared" si="72"/>
        <v>0</v>
      </c>
      <c r="R52" s="15">
        <f t="shared" si="72"/>
        <v>0</v>
      </c>
      <c r="S52" s="15">
        <f t="shared" si="72"/>
        <v>0</v>
      </c>
      <c r="T52" s="15">
        <f t="shared" si="72"/>
        <v>0</v>
      </c>
      <c r="U52" s="21">
        <f t="shared" si="37"/>
        <v>0</v>
      </c>
    </row>
    <row r="53" spans="2:21" ht="21.75" customHeight="1" x14ac:dyDescent="0.25">
      <c r="B53" s="10" t="s">
        <v>86</v>
      </c>
      <c r="C53" s="10" t="s">
        <v>85</v>
      </c>
      <c r="D53" s="28">
        <v>100000</v>
      </c>
      <c r="E53" s="59">
        <v>50000</v>
      </c>
      <c r="F53" s="59">
        <v>0</v>
      </c>
      <c r="G53" s="59">
        <f>+E53+F53</f>
        <v>50000</v>
      </c>
      <c r="H53" s="28">
        <v>100000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21">
        <f t="shared" si="37"/>
        <v>0</v>
      </c>
    </row>
    <row r="54" spans="2:21" ht="16.5" hidden="1" customHeight="1" x14ac:dyDescent="0.25">
      <c r="B54" s="7" t="s">
        <v>87</v>
      </c>
      <c r="C54" s="7" t="s">
        <v>88</v>
      </c>
      <c r="D54" s="37">
        <f t="shared" ref="D54" si="73">+D55</f>
        <v>500000</v>
      </c>
      <c r="E54" s="57">
        <f t="shared" ref="E54:H54" si="74">+E55</f>
        <v>1000000</v>
      </c>
      <c r="F54" s="57">
        <f t="shared" si="74"/>
        <v>0</v>
      </c>
      <c r="G54" s="57">
        <f t="shared" si="74"/>
        <v>1000000</v>
      </c>
      <c r="H54" s="37">
        <f t="shared" si="74"/>
        <v>500000</v>
      </c>
      <c r="I54" s="15">
        <f t="shared" ref="I54:T54" si="75">+I55</f>
        <v>38954.230000000003</v>
      </c>
      <c r="J54" s="15">
        <f t="shared" si="75"/>
        <v>0</v>
      </c>
      <c r="K54" s="15">
        <f t="shared" si="75"/>
        <v>82071</v>
      </c>
      <c r="L54" s="15">
        <f t="shared" si="75"/>
        <v>43227.98</v>
      </c>
      <c r="M54" s="15">
        <f t="shared" si="75"/>
        <v>42120</v>
      </c>
      <c r="N54" s="15">
        <f t="shared" si="75"/>
        <v>38870</v>
      </c>
      <c r="O54" s="15">
        <f t="shared" si="75"/>
        <v>38870</v>
      </c>
      <c r="P54" s="15">
        <f t="shared" si="75"/>
        <v>38870</v>
      </c>
      <c r="Q54" s="15">
        <f t="shared" si="75"/>
        <v>40934</v>
      </c>
      <c r="R54" s="15">
        <f t="shared" si="75"/>
        <v>38870</v>
      </c>
      <c r="S54" s="15">
        <f t="shared" si="75"/>
        <v>0</v>
      </c>
      <c r="T54" s="15">
        <f t="shared" si="75"/>
        <v>0</v>
      </c>
      <c r="U54" s="21">
        <f t="shared" si="37"/>
        <v>402787.21</v>
      </c>
    </row>
    <row r="55" spans="2:21" ht="21" customHeight="1" x14ac:dyDescent="0.25">
      <c r="B55" s="10" t="s">
        <v>89</v>
      </c>
      <c r="C55" s="10" t="s">
        <v>88</v>
      </c>
      <c r="D55" s="28">
        <v>500000</v>
      </c>
      <c r="E55" s="59">
        <v>1000000</v>
      </c>
      <c r="F55" s="59">
        <v>0</v>
      </c>
      <c r="G55" s="59">
        <f>+E55+F55</f>
        <v>1000000</v>
      </c>
      <c r="H55" s="28">
        <v>500000</v>
      </c>
      <c r="I55" s="14">
        <v>38954.230000000003</v>
      </c>
      <c r="J55" s="14">
        <v>0</v>
      </c>
      <c r="K55" s="14">
        <v>82071</v>
      </c>
      <c r="L55" s="14">
        <v>43227.98</v>
      </c>
      <c r="M55" s="14">
        <v>42120</v>
      </c>
      <c r="N55" s="14">
        <v>38870</v>
      </c>
      <c r="O55" s="14">
        <v>38870</v>
      </c>
      <c r="P55" s="14">
        <v>38870</v>
      </c>
      <c r="Q55" s="14">
        <v>40934</v>
      </c>
      <c r="R55" s="14">
        <v>38870</v>
      </c>
      <c r="S55" s="14">
        <v>0</v>
      </c>
      <c r="T55" s="14">
        <v>0</v>
      </c>
      <c r="U55" s="21">
        <f t="shared" si="37"/>
        <v>402787.21</v>
      </c>
    </row>
    <row r="56" spans="2:21" ht="16.5" hidden="1" customHeight="1" x14ac:dyDescent="0.25">
      <c r="B56" s="7" t="s">
        <v>90</v>
      </c>
      <c r="C56" s="7" t="s">
        <v>91</v>
      </c>
      <c r="D56" s="37">
        <f t="shared" ref="D56" si="76">+D57</f>
        <v>2500000</v>
      </c>
      <c r="E56" s="57">
        <f t="shared" ref="E56:H56" si="77">+E57</f>
        <v>100000</v>
      </c>
      <c r="F56" s="57">
        <f t="shared" si="77"/>
        <v>0</v>
      </c>
      <c r="G56" s="57">
        <f t="shared" si="77"/>
        <v>100000</v>
      </c>
      <c r="H56" s="37">
        <f t="shared" si="77"/>
        <v>2500000</v>
      </c>
      <c r="I56" s="15">
        <f t="shared" ref="I56:T56" si="78">+I57</f>
        <v>0</v>
      </c>
      <c r="J56" s="15">
        <f t="shared" si="78"/>
        <v>0</v>
      </c>
      <c r="K56" s="15">
        <f t="shared" si="78"/>
        <v>0</v>
      </c>
      <c r="L56" s="15">
        <f t="shared" si="78"/>
        <v>0</v>
      </c>
      <c r="M56" s="15">
        <f t="shared" si="78"/>
        <v>0</v>
      </c>
      <c r="N56" s="15">
        <f t="shared" si="78"/>
        <v>0</v>
      </c>
      <c r="O56" s="15">
        <f t="shared" si="78"/>
        <v>0</v>
      </c>
      <c r="P56" s="15">
        <f t="shared" si="78"/>
        <v>0</v>
      </c>
      <c r="Q56" s="15">
        <f t="shared" si="78"/>
        <v>0</v>
      </c>
      <c r="R56" s="15">
        <f t="shared" si="78"/>
        <v>0</v>
      </c>
      <c r="S56" s="15">
        <f t="shared" si="78"/>
        <v>0</v>
      </c>
      <c r="T56" s="15">
        <f t="shared" si="78"/>
        <v>0</v>
      </c>
      <c r="U56" s="21">
        <f t="shared" si="37"/>
        <v>0</v>
      </c>
    </row>
    <row r="57" spans="2:21" ht="17.25" customHeight="1" x14ac:dyDescent="0.25">
      <c r="B57" s="10" t="s">
        <v>92</v>
      </c>
      <c r="C57" s="10" t="s">
        <v>93</v>
      </c>
      <c r="D57" s="28">
        <v>2500000</v>
      </c>
      <c r="E57" s="59">
        <v>100000</v>
      </c>
      <c r="F57" s="59">
        <v>0</v>
      </c>
      <c r="G57" s="59">
        <f>+E57+F57</f>
        <v>100000</v>
      </c>
      <c r="H57" s="28">
        <v>2500000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21">
        <f t="shared" si="37"/>
        <v>0</v>
      </c>
    </row>
    <row r="58" spans="2:21" ht="16.5" hidden="1" customHeight="1" x14ac:dyDescent="0.25">
      <c r="B58" s="7" t="s">
        <v>94</v>
      </c>
      <c r="C58" s="7" t="s">
        <v>95</v>
      </c>
      <c r="D58" s="37">
        <f t="shared" ref="D58" si="79">+D59</f>
        <v>2500000</v>
      </c>
      <c r="E58" s="57">
        <f>+E59</f>
        <v>100000</v>
      </c>
      <c r="F58" s="59"/>
      <c r="G58" s="59">
        <f t="shared" ref="G58:G59" si="80">+E58+F58</f>
        <v>100000</v>
      </c>
      <c r="H58" s="37">
        <f t="shared" ref="H58" si="81">+H59</f>
        <v>2500000</v>
      </c>
      <c r="I58" s="15">
        <f t="shared" ref="I58:T58" si="82">+I59</f>
        <v>0</v>
      </c>
      <c r="J58" s="15">
        <f t="shared" si="82"/>
        <v>0</v>
      </c>
      <c r="K58" s="15">
        <f t="shared" si="82"/>
        <v>0</v>
      </c>
      <c r="L58" s="15">
        <f t="shared" si="82"/>
        <v>0</v>
      </c>
      <c r="M58" s="15">
        <f t="shared" si="82"/>
        <v>0</v>
      </c>
      <c r="N58" s="15">
        <f t="shared" si="82"/>
        <v>0</v>
      </c>
      <c r="O58" s="15">
        <f t="shared" si="82"/>
        <v>0</v>
      </c>
      <c r="P58" s="15">
        <f t="shared" si="82"/>
        <v>0</v>
      </c>
      <c r="Q58" s="15">
        <f t="shared" si="82"/>
        <v>0</v>
      </c>
      <c r="R58" s="15">
        <f t="shared" si="82"/>
        <v>0</v>
      </c>
      <c r="S58" s="15">
        <f t="shared" si="82"/>
        <v>0</v>
      </c>
      <c r="T58" s="15">
        <f t="shared" si="82"/>
        <v>0</v>
      </c>
      <c r="U58" s="21">
        <f t="shared" si="37"/>
        <v>0</v>
      </c>
    </row>
    <row r="59" spans="2:21" ht="17.25" customHeight="1" x14ac:dyDescent="0.25">
      <c r="B59" s="10" t="s">
        <v>96</v>
      </c>
      <c r="C59" s="10" t="s">
        <v>97</v>
      </c>
      <c r="D59" s="28">
        <v>2500000</v>
      </c>
      <c r="E59" s="59">
        <v>100000</v>
      </c>
      <c r="F59" s="59">
        <v>0</v>
      </c>
      <c r="G59" s="59">
        <f t="shared" si="80"/>
        <v>100000</v>
      </c>
      <c r="H59" s="28">
        <v>2500000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21">
        <f t="shared" si="37"/>
        <v>0</v>
      </c>
    </row>
    <row r="60" spans="2:21" ht="16.5" hidden="1" customHeight="1" x14ac:dyDescent="0.25">
      <c r="B60" s="7" t="s">
        <v>98</v>
      </c>
      <c r="C60" s="7" t="s">
        <v>99</v>
      </c>
      <c r="D60" s="37">
        <f t="shared" ref="D60" si="83">+D61</f>
        <v>2500000</v>
      </c>
      <c r="E60" s="57">
        <f t="shared" ref="E60" si="84">+E61</f>
        <v>100000</v>
      </c>
      <c r="F60" s="57">
        <v>0</v>
      </c>
      <c r="G60" s="57">
        <f t="shared" ref="G60:H60" si="85">+G61</f>
        <v>100000</v>
      </c>
      <c r="H60" s="37">
        <f t="shared" si="85"/>
        <v>2500000</v>
      </c>
      <c r="I60" s="15">
        <f t="shared" ref="I60:T60" si="86">+I61</f>
        <v>0</v>
      </c>
      <c r="J60" s="15">
        <f t="shared" si="86"/>
        <v>0</v>
      </c>
      <c r="K60" s="15">
        <f t="shared" si="86"/>
        <v>0</v>
      </c>
      <c r="L60" s="15">
        <f t="shared" si="86"/>
        <v>0</v>
      </c>
      <c r="M60" s="15">
        <f t="shared" si="86"/>
        <v>0</v>
      </c>
      <c r="N60" s="15">
        <f t="shared" si="86"/>
        <v>0</v>
      </c>
      <c r="O60" s="15">
        <f t="shared" si="86"/>
        <v>0</v>
      </c>
      <c r="P60" s="15">
        <f t="shared" si="86"/>
        <v>0</v>
      </c>
      <c r="Q60" s="15">
        <f t="shared" si="86"/>
        <v>0</v>
      </c>
      <c r="R60" s="15">
        <f t="shared" si="86"/>
        <v>0</v>
      </c>
      <c r="S60" s="15">
        <f t="shared" si="86"/>
        <v>0</v>
      </c>
      <c r="T60" s="15">
        <f t="shared" si="86"/>
        <v>0</v>
      </c>
      <c r="U60" s="21">
        <f t="shared" si="37"/>
        <v>0</v>
      </c>
    </row>
    <row r="61" spans="2:21" ht="18.75" customHeight="1" x14ac:dyDescent="0.25">
      <c r="B61" s="10" t="s">
        <v>100</v>
      </c>
      <c r="C61" s="10" t="s">
        <v>99</v>
      </c>
      <c r="D61" s="28">
        <v>2500000</v>
      </c>
      <c r="E61" s="59">
        <v>100000</v>
      </c>
      <c r="F61" s="59">
        <v>0</v>
      </c>
      <c r="G61" s="59">
        <f>+E61+F61</f>
        <v>100000</v>
      </c>
      <c r="H61" s="28">
        <v>2500000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21">
        <f t="shared" si="37"/>
        <v>0</v>
      </c>
    </row>
    <row r="62" spans="2:21" ht="16.5" hidden="1" customHeight="1" x14ac:dyDescent="0.25">
      <c r="B62" s="7" t="s">
        <v>101</v>
      </c>
      <c r="C62" s="7" t="s">
        <v>102</v>
      </c>
      <c r="D62" s="37">
        <f t="shared" ref="D62" si="87">+D63+D66</f>
        <v>1500000</v>
      </c>
      <c r="E62" s="57">
        <f t="shared" ref="E62:H62" si="88">+E63+E66</f>
        <v>6000000</v>
      </c>
      <c r="F62" s="57">
        <f t="shared" si="88"/>
        <v>0</v>
      </c>
      <c r="G62" s="57">
        <f t="shared" si="88"/>
        <v>6000000</v>
      </c>
      <c r="H62" s="37">
        <f t="shared" si="88"/>
        <v>3500000</v>
      </c>
      <c r="I62" s="15">
        <f t="shared" ref="I62:Q62" si="89">+I63+I66</f>
        <v>0</v>
      </c>
      <c r="J62" s="15">
        <f t="shared" si="89"/>
        <v>70800</v>
      </c>
      <c r="K62" s="15">
        <f t="shared" si="89"/>
        <v>70947.5</v>
      </c>
      <c r="L62" s="15">
        <f t="shared" si="89"/>
        <v>392405.48</v>
      </c>
      <c r="M62" s="15">
        <f t="shared" si="89"/>
        <v>265918.36</v>
      </c>
      <c r="N62" s="15">
        <f t="shared" si="89"/>
        <v>128913.48</v>
      </c>
      <c r="O62" s="15">
        <f t="shared" si="89"/>
        <v>245140.44</v>
      </c>
      <c r="P62" s="15">
        <f t="shared" si="89"/>
        <v>413472</v>
      </c>
      <c r="Q62" s="15">
        <f t="shared" si="89"/>
        <v>0</v>
      </c>
      <c r="R62" s="15">
        <f t="shared" ref="R62:T62" si="90">+R63+R66</f>
        <v>257826.93</v>
      </c>
      <c r="S62" s="15">
        <f t="shared" ref="S62" si="91">+S63+S66</f>
        <v>0</v>
      </c>
      <c r="T62" s="15">
        <f t="shared" si="90"/>
        <v>0</v>
      </c>
      <c r="U62" s="21">
        <f t="shared" si="37"/>
        <v>1845424.19</v>
      </c>
    </row>
    <row r="63" spans="2:21" ht="16.5" hidden="1" customHeight="1" x14ac:dyDescent="0.25">
      <c r="B63" s="7" t="s">
        <v>103</v>
      </c>
      <c r="C63" s="7" t="s">
        <v>104</v>
      </c>
      <c r="D63" s="37">
        <f t="shared" ref="D63" si="92">+D64</f>
        <v>500000</v>
      </c>
      <c r="E63" s="57">
        <f t="shared" ref="E63:G63" si="93">+E64+E65</f>
        <v>3000000</v>
      </c>
      <c r="F63" s="57">
        <f t="shared" si="93"/>
        <v>0</v>
      </c>
      <c r="G63" s="57">
        <f t="shared" si="93"/>
        <v>3000000</v>
      </c>
      <c r="H63" s="37">
        <f t="shared" ref="H63" si="94">+H64</f>
        <v>2500000</v>
      </c>
      <c r="I63" s="15">
        <f t="shared" ref="I63:Q63" si="95">+I64+I65</f>
        <v>0</v>
      </c>
      <c r="J63" s="15">
        <f t="shared" si="95"/>
        <v>70800</v>
      </c>
      <c r="K63" s="15">
        <f t="shared" si="95"/>
        <v>70947.5</v>
      </c>
      <c r="L63" s="15">
        <f t="shared" si="95"/>
        <v>386741.48</v>
      </c>
      <c r="M63" s="15">
        <f t="shared" si="95"/>
        <v>265918.36</v>
      </c>
      <c r="N63" s="15">
        <f t="shared" si="95"/>
        <v>128913.48</v>
      </c>
      <c r="O63" s="15">
        <f t="shared" si="95"/>
        <v>245140.44</v>
      </c>
      <c r="P63" s="15">
        <f t="shared" si="95"/>
        <v>141600</v>
      </c>
      <c r="Q63" s="15">
        <f t="shared" si="95"/>
        <v>0</v>
      </c>
      <c r="R63" s="15">
        <f t="shared" ref="R63:T63" si="96">+R64+R65</f>
        <v>257826.93</v>
      </c>
      <c r="S63" s="15">
        <f t="shared" ref="S63" si="97">+S64+S65</f>
        <v>0</v>
      </c>
      <c r="T63" s="15">
        <f t="shared" si="96"/>
        <v>0</v>
      </c>
      <c r="U63" s="21">
        <f t="shared" si="37"/>
        <v>1567888.19</v>
      </c>
    </row>
    <row r="64" spans="2:21" ht="21" customHeight="1" x14ac:dyDescent="0.25">
      <c r="B64" s="10" t="s">
        <v>105</v>
      </c>
      <c r="C64" s="10" t="s">
        <v>104</v>
      </c>
      <c r="D64" s="28">
        <v>500000</v>
      </c>
      <c r="E64" s="59">
        <v>0</v>
      </c>
      <c r="F64" s="59"/>
      <c r="G64" s="59">
        <f>+E64+F64</f>
        <v>0</v>
      </c>
      <c r="H64" s="28">
        <v>2500000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21">
        <f t="shared" si="37"/>
        <v>0</v>
      </c>
    </row>
    <row r="65" spans="2:21" ht="21" customHeight="1" x14ac:dyDescent="0.25">
      <c r="B65" s="10" t="s">
        <v>108</v>
      </c>
      <c r="C65" s="10" t="s">
        <v>109</v>
      </c>
      <c r="D65" s="37"/>
      <c r="E65" s="59">
        <v>3000000</v>
      </c>
      <c r="F65" s="59">
        <v>0</v>
      </c>
      <c r="G65" s="59">
        <f>+E65+F65</f>
        <v>3000000</v>
      </c>
      <c r="H65" s="37"/>
      <c r="I65" s="14">
        <v>0</v>
      </c>
      <c r="J65" s="14">
        <v>70800</v>
      </c>
      <c r="K65" s="14">
        <v>70947.5</v>
      </c>
      <c r="L65" s="14">
        <v>386741.48</v>
      </c>
      <c r="M65" s="14">
        <v>265918.36</v>
      </c>
      <c r="N65" s="14">
        <v>128913.48</v>
      </c>
      <c r="O65" s="14">
        <v>245140.44</v>
      </c>
      <c r="P65" s="14">
        <v>141600</v>
      </c>
      <c r="Q65" s="14">
        <v>0</v>
      </c>
      <c r="R65" s="14">
        <v>257826.93</v>
      </c>
      <c r="S65" s="14">
        <v>0</v>
      </c>
      <c r="T65" s="14">
        <v>0</v>
      </c>
      <c r="U65" s="21">
        <f t="shared" si="37"/>
        <v>1567888.19</v>
      </c>
    </row>
    <row r="66" spans="2:21" ht="16.5" hidden="1" customHeight="1" x14ac:dyDescent="0.25">
      <c r="B66" s="7" t="s">
        <v>106</v>
      </c>
      <c r="C66" s="7" t="s">
        <v>107</v>
      </c>
      <c r="D66" s="37">
        <f t="shared" ref="D66" si="98">+D67</f>
        <v>1000000</v>
      </c>
      <c r="E66" s="57">
        <f t="shared" ref="E66" si="99">+E67</f>
        <v>3000000</v>
      </c>
      <c r="F66" s="57">
        <v>0</v>
      </c>
      <c r="G66" s="57">
        <f t="shared" ref="G66:H66" si="100">+G67</f>
        <v>3000000</v>
      </c>
      <c r="H66" s="37">
        <f t="shared" si="100"/>
        <v>1000000</v>
      </c>
      <c r="I66" s="15">
        <f t="shared" ref="I66:T66" si="101">+I67</f>
        <v>0</v>
      </c>
      <c r="J66" s="15">
        <f t="shared" si="101"/>
        <v>0</v>
      </c>
      <c r="K66" s="15">
        <f t="shared" si="101"/>
        <v>0</v>
      </c>
      <c r="L66" s="15">
        <f t="shared" si="101"/>
        <v>5664</v>
      </c>
      <c r="M66" s="15">
        <f t="shared" si="101"/>
        <v>0</v>
      </c>
      <c r="N66" s="15">
        <f t="shared" si="101"/>
        <v>0</v>
      </c>
      <c r="O66" s="15">
        <f t="shared" si="101"/>
        <v>0</v>
      </c>
      <c r="P66" s="15">
        <f t="shared" si="101"/>
        <v>271872</v>
      </c>
      <c r="Q66" s="15">
        <f t="shared" si="101"/>
        <v>0</v>
      </c>
      <c r="R66" s="15">
        <f t="shared" si="101"/>
        <v>0</v>
      </c>
      <c r="S66" s="15">
        <f t="shared" si="101"/>
        <v>0</v>
      </c>
      <c r="T66" s="15">
        <f t="shared" si="101"/>
        <v>0</v>
      </c>
      <c r="U66" s="21">
        <f t="shared" si="37"/>
        <v>277536</v>
      </c>
    </row>
    <row r="67" spans="2:21" ht="21" customHeight="1" x14ac:dyDescent="0.25">
      <c r="B67" s="10" t="s">
        <v>110</v>
      </c>
      <c r="C67" s="10" t="s">
        <v>107</v>
      </c>
      <c r="D67" s="28">
        <v>1000000</v>
      </c>
      <c r="E67" s="59">
        <v>3000000</v>
      </c>
      <c r="F67" s="59">
        <v>0</v>
      </c>
      <c r="G67" s="59">
        <f>+E67+F67</f>
        <v>3000000</v>
      </c>
      <c r="H67" s="28">
        <v>1000000</v>
      </c>
      <c r="I67" s="14">
        <v>0</v>
      </c>
      <c r="J67" s="14">
        <v>0</v>
      </c>
      <c r="K67" s="14">
        <v>0</v>
      </c>
      <c r="L67" s="14">
        <v>5664</v>
      </c>
      <c r="M67" s="14">
        <v>0</v>
      </c>
      <c r="N67" s="14">
        <v>0</v>
      </c>
      <c r="O67" s="14">
        <v>0</v>
      </c>
      <c r="P67" s="14">
        <v>271872</v>
      </c>
      <c r="Q67" s="14">
        <v>0</v>
      </c>
      <c r="R67" s="14">
        <v>0</v>
      </c>
      <c r="S67" s="14">
        <v>0</v>
      </c>
      <c r="T67" s="14">
        <v>0</v>
      </c>
      <c r="U67" s="21">
        <f t="shared" ref="U67:U98" si="102">+SUM(I67:T67)</f>
        <v>277536</v>
      </c>
    </row>
    <row r="68" spans="2:21" ht="21" hidden="1" customHeight="1" x14ac:dyDescent="0.25">
      <c r="B68" s="7" t="s">
        <v>111</v>
      </c>
      <c r="C68" s="7" t="s">
        <v>112</v>
      </c>
      <c r="D68" s="37">
        <f t="shared" ref="D68" si="103">+D69+D71</f>
        <v>15050000</v>
      </c>
      <c r="E68" s="57">
        <f t="shared" ref="E68:H68" si="104">+E69+E71</f>
        <v>15500000</v>
      </c>
      <c r="F68" s="57">
        <f t="shared" si="104"/>
        <v>10000000</v>
      </c>
      <c r="G68" s="57">
        <f t="shared" si="104"/>
        <v>25500000</v>
      </c>
      <c r="H68" s="37">
        <f t="shared" si="104"/>
        <v>15050000</v>
      </c>
      <c r="I68" s="15">
        <f t="shared" ref="I68:Q68" si="105">+I69+I71</f>
        <v>0</v>
      </c>
      <c r="J68" s="15">
        <f t="shared" si="105"/>
        <v>0</v>
      </c>
      <c r="K68" s="15">
        <f t="shared" si="105"/>
        <v>2538740</v>
      </c>
      <c r="L68" s="15">
        <f t="shared" si="105"/>
        <v>1542772.5</v>
      </c>
      <c r="M68" s="15">
        <f t="shared" si="105"/>
        <v>1269815</v>
      </c>
      <c r="N68" s="15">
        <f t="shared" si="105"/>
        <v>1472357.5</v>
      </c>
      <c r="O68" s="15">
        <f t="shared" si="105"/>
        <v>1793817.5</v>
      </c>
      <c r="P68" s="15">
        <f t="shared" si="105"/>
        <v>1035192.5</v>
      </c>
      <c r="Q68" s="15">
        <f t="shared" si="105"/>
        <v>1771539</v>
      </c>
      <c r="R68" s="15">
        <f t="shared" ref="R68:T68" si="106">+R69+R71</f>
        <v>1308057.5</v>
      </c>
      <c r="S68" s="15">
        <f t="shared" ref="S68" si="107">+S69+S71</f>
        <v>2114126</v>
      </c>
      <c r="T68" s="15">
        <f t="shared" si="106"/>
        <v>0</v>
      </c>
      <c r="U68" s="21">
        <f t="shared" si="102"/>
        <v>14846417.5</v>
      </c>
    </row>
    <row r="69" spans="2:21" ht="21" hidden="1" customHeight="1" x14ac:dyDescent="0.25">
      <c r="B69" s="7" t="s">
        <v>113</v>
      </c>
      <c r="C69" s="7" t="s">
        <v>114</v>
      </c>
      <c r="D69" s="37">
        <f t="shared" ref="D69" si="108">+D70</f>
        <v>15000000</v>
      </c>
      <c r="E69" s="57">
        <f t="shared" ref="E69:H69" si="109">+E70</f>
        <v>15000000</v>
      </c>
      <c r="F69" s="57">
        <f t="shared" si="109"/>
        <v>10000000</v>
      </c>
      <c r="G69" s="57">
        <f t="shared" si="109"/>
        <v>25000000</v>
      </c>
      <c r="H69" s="37">
        <f t="shared" si="109"/>
        <v>15000000</v>
      </c>
      <c r="I69" s="15">
        <f t="shared" ref="I69:T69" si="110">+I70</f>
        <v>0</v>
      </c>
      <c r="J69" s="15">
        <f t="shared" si="110"/>
        <v>0</v>
      </c>
      <c r="K69" s="15">
        <f t="shared" si="110"/>
        <v>2538740</v>
      </c>
      <c r="L69" s="15">
        <f t="shared" si="110"/>
        <v>1542772.5</v>
      </c>
      <c r="M69" s="15">
        <f t="shared" si="110"/>
        <v>1269815</v>
      </c>
      <c r="N69" s="15">
        <f t="shared" si="110"/>
        <v>1472357.5</v>
      </c>
      <c r="O69" s="15">
        <f t="shared" si="110"/>
        <v>1793817.5</v>
      </c>
      <c r="P69" s="15">
        <f t="shared" si="110"/>
        <v>1035192.5</v>
      </c>
      <c r="Q69" s="15">
        <f t="shared" si="110"/>
        <v>1771539</v>
      </c>
      <c r="R69" s="15">
        <f t="shared" si="110"/>
        <v>1308057.5</v>
      </c>
      <c r="S69" s="15">
        <f t="shared" si="110"/>
        <v>2114126</v>
      </c>
      <c r="T69" s="15">
        <f t="shared" si="110"/>
        <v>0</v>
      </c>
      <c r="U69" s="21">
        <f t="shared" si="102"/>
        <v>14846417.5</v>
      </c>
    </row>
    <row r="70" spans="2:21" ht="21" customHeight="1" x14ac:dyDescent="0.25">
      <c r="B70" s="10" t="s">
        <v>115</v>
      </c>
      <c r="C70" s="10" t="s">
        <v>114</v>
      </c>
      <c r="D70" s="28">
        <v>15000000</v>
      </c>
      <c r="E70" s="59">
        <v>15000000</v>
      </c>
      <c r="F70" s="59">
        <v>10000000</v>
      </c>
      <c r="G70" s="59">
        <f>+E70+F70</f>
        <v>25000000</v>
      </c>
      <c r="H70" s="28">
        <v>15000000</v>
      </c>
      <c r="I70" s="14">
        <v>0</v>
      </c>
      <c r="J70" s="14">
        <v>0</v>
      </c>
      <c r="K70" s="14">
        <v>2538740</v>
      </c>
      <c r="L70" s="14">
        <v>1542772.5</v>
      </c>
      <c r="M70" s="14">
        <v>1269815</v>
      </c>
      <c r="N70" s="14">
        <v>1472357.5</v>
      </c>
      <c r="O70" s="14">
        <v>1793817.5</v>
      </c>
      <c r="P70" s="14">
        <v>1035192.5</v>
      </c>
      <c r="Q70" s="14">
        <v>1771539</v>
      </c>
      <c r="R70" s="14">
        <v>1308057.5</v>
      </c>
      <c r="S70" s="14">
        <v>2114126</v>
      </c>
      <c r="T70" s="14">
        <v>0</v>
      </c>
      <c r="U70" s="21">
        <f t="shared" si="102"/>
        <v>14846417.5</v>
      </c>
    </row>
    <row r="71" spans="2:21" ht="21" hidden="1" customHeight="1" x14ac:dyDescent="0.25">
      <c r="B71" s="7" t="s">
        <v>116</v>
      </c>
      <c r="C71" s="7" t="s">
        <v>117</v>
      </c>
      <c r="D71" s="37">
        <f t="shared" ref="D71" si="111">+D72</f>
        <v>50000</v>
      </c>
      <c r="E71" s="57">
        <f t="shared" ref="E71:H71" si="112">+E72</f>
        <v>500000</v>
      </c>
      <c r="F71" s="57">
        <f t="shared" si="112"/>
        <v>0</v>
      </c>
      <c r="G71" s="57">
        <f t="shared" si="112"/>
        <v>500000</v>
      </c>
      <c r="H71" s="37">
        <f t="shared" si="112"/>
        <v>50000</v>
      </c>
      <c r="I71" s="15">
        <f t="shared" ref="I71:T71" si="113">+I72</f>
        <v>0</v>
      </c>
      <c r="J71" s="15">
        <f t="shared" si="113"/>
        <v>0</v>
      </c>
      <c r="K71" s="15">
        <f t="shared" si="113"/>
        <v>0</v>
      </c>
      <c r="L71" s="15">
        <f t="shared" si="113"/>
        <v>0</v>
      </c>
      <c r="M71" s="15">
        <f t="shared" si="113"/>
        <v>0</v>
      </c>
      <c r="N71" s="15">
        <f t="shared" si="113"/>
        <v>0</v>
      </c>
      <c r="O71" s="15">
        <f t="shared" si="113"/>
        <v>0</v>
      </c>
      <c r="P71" s="15">
        <f t="shared" si="113"/>
        <v>0</v>
      </c>
      <c r="Q71" s="15">
        <f t="shared" si="113"/>
        <v>0</v>
      </c>
      <c r="R71" s="15">
        <f t="shared" si="113"/>
        <v>0</v>
      </c>
      <c r="S71" s="15">
        <f t="shared" si="113"/>
        <v>0</v>
      </c>
      <c r="T71" s="15">
        <f t="shared" si="113"/>
        <v>0</v>
      </c>
      <c r="U71" s="21">
        <f t="shared" si="102"/>
        <v>0</v>
      </c>
    </row>
    <row r="72" spans="2:21" ht="21" customHeight="1" x14ac:dyDescent="0.25">
      <c r="B72" s="10" t="s">
        <v>118</v>
      </c>
      <c r="C72" s="10" t="s">
        <v>119</v>
      </c>
      <c r="D72" s="28">
        <v>50000</v>
      </c>
      <c r="E72" s="59">
        <v>500000</v>
      </c>
      <c r="F72" s="59">
        <v>0</v>
      </c>
      <c r="G72" s="59">
        <f>+E72+F72</f>
        <v>500000</v>
      </c>
      <c r="H72" s="28">
        <v>50000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21">
        <f t="shared" si="102"/>
        <v>0</v>
      </c>
    </row>
    <row r="73" spans="2:21" ht="21" hidden="1" customHeight="1" x14ac:dyDescent="0.25">
      <c r="B73" s="7" t="s">
        <v>120</v>
      </c>
      <c r="C73" s="7" t="s">
        <v>121</v>
      </c>
      <c r="D73" s="37">
        <f t="shared" ref="D73" si="114">+D74+D76+D78+D80</f>
        <v>1880000</v>
      </c>
      <c r="E73" s="57">
        <f t="shared" ref="E73:H73" si="115">+E74+E76+E78+E80</f>
        <v>1600000</v>
      </c>
      <c r="F73" s="57">
        <f t="shared" si="115"/>
        <v>1000000</v>
      </c>
      <c r="G73" s="57">
        <f t="shared" si="115"/>
        <v>2600000</v>
      </c>
      <c r="H73" s="37">
        <f t="shared" si="115"/>
        <v>1880000</v>
      </c>
      <c r="I73" s="15">
        <f t="shared" ref="I73:Q73" si="116">+I74+I76+I78+I80</f>
        <v>0</v>
      </c>
      <c r="J73" s="15">
        <f t="shared" si="116"/>
        <v>0</v>
      </c>
      <c r="K73" s="15">
        <f t="shared" si="116"/>
        <v>266436.09999999998</v>
      </c>
      <c r="L73" s="15">
        <f t="shared" si="116"/>
        <v>11265</v>
      </c>
      <c r="M73" s="15">
        <f t="shared" si="116"/>
        <v>15773</v>
      </c>
      <c r="N73" s="15">
        <f t="shared" si="116"/>
        <v>219946.19</v>
      </c>
      <c r="O73" s="15">
        <f t="shared" si="116"/>
        <v>8939</v>
      </c>
      <c r="P73" s="15">
        <f t="shared" si="116"/>
        <v>7471.9</v>
      </c>
      <c r="Q73" s="15">
        <f t="shared" si="116"/>
        <v>4220</v>
      </c>
      <c r="R73" s="15">
        <f t="shared" ref="R73:T73" si="117">+R74+R76+R78+R80</f>
        <v>16965</v>
      </c>
      <c r="S73" s="15">
        <f t="shared" ref="S73" si="118">+S74+S76+S78+S80</f>
        <v>210509</v>
      </c>
      <c r="T73" s="15">
        <f t="shared" si="117"/>
        <v>0</v>
      </c>
      <c r="U73" s="21">
        <f t="shared" si="102"/>
        <v>761525.19</v>
      </c>
    </row>
    <row r="74" spans="2:21" ht="21" hidden="1" customHeight="1" x14ac:dyDescent="0.25">
      <c r="B74" s="7" t="s">
        <v>122</v>
      </c>
      <c r="C74" s="7" t="s">
        <v>123</v>
      </c>
      <c r="D74" s="37">
        <f t="shared" ref="D74" si="119">+D75</f>
        <v>600000</v>
      </c>
      <c r="E74" s="57">
        <f t="shared" ref="E74:H74" si="120">+E75</f>
        <v>400000</v>
      </c>
      <c r="F74" s="57">
        <f t="shared" si="120"/>
        <v>0</v>
      </c>
      <c r="G74" s="57">
        <f t="shared" si="120"/>
        <v>400000</v>
      </c>
      <c r="H74" s="37">
        <f t="shared" si="120"/>
        <v>600000</v>
      </c>
      <c r="I74" s="15">
        <f t="shared" ref="I74:T74" si="121">+I75</f>
        <v>0</v>
      </c>
      <c r="J74" s="15">
        <f t="shared" si="121"/>
        <v>0</v>
      </c>
      <c r="K74" s="15">
        <f t="shared" si="121"/>
        <v>22596.1</v>
      </c>
      <c r="L74" s="15">
        <f t="shared" si="121"/>
        <v>3425</v>
      </c>
      <c r="M74" s="15">
        <f t="shared" si="121"/>
        <v>3403</v>
      </c>
      <c r="N74" s="15">
        <f t="shared" si="121"/>
        <v>4141</v>
      </c>
      <c r="O74" s="15">
        <f t="shared" si="121"/>
        <v>8939</v>
      </c>
      <c r="P74" s="15">
        <f t="shared" si="121"/>
        <v>5291.9</v>
      </c>
      <c r="Q74" s="15">
        <f t="shared" si="121"/>
        <v>4220</v>
      </c>
      <c r="R74" s="15">
        <f t="shared" si="121"/>
        <v>4865</v>
      </c>
      <c r="S74" s="15">
        <f t="shared" si="121"/>
        <v>2989</v>
      </c>
      <c r="T74" s="15">
        <f t="shared" si="121"/>
        <v>0</v>
      </c>
      <c r="U74" s="21">
        <f t="shared" si="102"/>
        <v>59870</v>
      </c>
    </row>
    <row r="75" spans="2:21" ht="21" customHeight="1" x14ac:dyDescent="0.25">
      <c r="B75" s="10" t="s">
        <v>124</v>
      </c>
      <c r="C75" s="10" t="s">
        <v>123</v>
      </c>
      <c r="D75" s="28">
        <v>600000</v>
      </c>
      <c r="E75" s="59">
        <v>400000</v>
      </c>
      <c r="F75" s="59">
        <v>0</v>
      </c>
      <c r="G75" s="59">
        <f>+E75+F75</f>
        <v>400000</v>
      </c>
      <c r="H75" s="28">
        <v>600000</v>
      </c>
      <c r="I75" s="14">
        <v>0</v>
      </c>
      <c r="J75" s="14">
        <v>0</v>
      </c>
      <c r="K75" s="14">
        <v>22596.1</v>
      </c>
      <c r="L75" s="14">
        <v>3425</v>
      </c>
      <c r="M75" s="14">
        <v>3403</v>
      </c>
      <c r="N75" s="14">
        <v>4141</v>
      </c>
      <c r="O75" s="14">
        <v>8939</v>
      </c>
      <c r="P75" s="14">
        <v>5291.9</v>
      </c>
      <c r="Q75" s="14">
        <v>4220</v>
      </c>
      <c r="R75" s="14">
        <v>4865</v>
      </c>
      <c r="S75" s="14">
        <v>2989</v>
      </c>
      <c r="T75" s="14">
        <v>0</v>
      </c>
      <c r="U75" s="21">
        <f t="shared" si="102"/>
        <v>59870</v>
      </c>
    </row>
    <row r="76" spans="2:21" ht="21" hidden="1" customHeight="1" x14ac:dyDescent="0.25">
      <c r="B76" s="7" t="s">
        <v>125</v>
      </c>
      <c r="C76" s="7" t="s">
        <v>126</v>
      </c>
      <c r="D76" s="37">
        <f t="shared" ref="D76" si="122">+D77</f>
        <v>250000</v>
      </c>
      <c r="E76" s="57">
        <f t="shared" ref="E76:H76" si="123">+E77</f>
        <v>100000</v>
      </c>
      <c r="F76" s="57">
        <f t="shared" si="123"/>
        <v>0</v>
      </c>
      <c r="G76" s="57">
        <f t="shared" si="123"/>
        <v>100000</v>
      </c>
      <c r="H76" s="37">
        <f t="shared" si="123"/>
        <v>250000</v>
      </c>
      <c r="I76" s="15">
        <f t="shared" ref="I76:T76" si="124">+I77</f>
        <v>0</v>
      </c>
      <c r="J76" s="15">
        <f t="shared" si="124"/>
        <v>0</v>
      </c>
      <c r="K76" s="15">
        <f t="shared" si="124"/>
        <v>0</v>
      </c>
      <c r="L76" s="15">
        <f t="shared" si="124"/>
        <v>0</v>
      </c>
      <c r="M76" s="15">
        <f t="shared" si="124"/>
        <v>0</v>
      </c>
      <c r="N76" s="15">
        <f t="shared" si="124"/>
        <v>0</v>
      </c>
      <c r="O76" s="15">
        <f t="shared" si="124"/>
        <v>0</v>
      </c>
      <c r="P76" s="15">
        <f t="shared" si="124"/>
        <v>0</v>
      </c>
      <c r="Q76" s="15">
        <f t="shared" si="124"/>
        <v>0</v>
      </c>
      <c r="R76" s="15">
        <f t="shared" si="124"/>
        <v>0</v>
      </c>
      <c r="S76" s="15">
        <f t="shared" si="124"/>
        <v>0</v>
      </c>
      <c r="T76" s="15">
        <f t="shared" si="124"/>
        <v>0</v>
      </c>
      <c r="U76" s="21">
        <f t="shared" si="102"/>
        <v>0</v>
      </c>
    </row>
    <row r="77" spans="2:21" ht="21" customHeight="1" x14ac:dyDescent="0.25">
      <c r="B77" s="10" t="s">
        <v>127</v>
      </c>
      <c r="C77" s="10" t="s">
        <v>126</v>
      </c>
      <c r="D77" s="28">
        <v>250000</v>
      </c>
      <c r="E77" s="59">
        <v>100000</v>
      </c>
      <c r="F77" s="59">
        <v>0</v>
      </c>
      <c r="G77" s="59">
        <f>+E77+F77</f>
        <v>100000</v>
      </c>
      <c r="H77" s="28">
        <v>250000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21">
        <f t="shared" si="102"/>
        <v>0</v>
      </c>
    </row>
    <row r="78" spans="2:21" ht="21" hidden="1" customHeight="1" x14ac:dyDescent="0.25">
      <c r="B78" s="7" t="s">
        <v>128</v>
      </c>
      <c r="C78" s="7" t="s">
        <v>129</v>
      </c>
      <c r="D78" s="37">
        <f t="shared" ref="D78" si="125">+D79</f>
        <v>30000</v>
      </c>
      <c r="E78" s="57">
        <f t="shared" ref="E78:H78" si="126">+E79</f>
        <v>100000</v>
      </c>
      <c r="F78" s="57">
        <f t="shared" si="126"/>
        <v>1000000</v>
      </c>
      <c r="G78" s="57">
        <f t="shared" si="126"/>
        <v>1100000</v>
      </c>
      <c r="H78" s="37">
        <f t="shared" si="126"/>
        <v>30000</v>
      </c>
      <c r="I78" s="15">
        <f t="shared" ref="I78:T78" si="127">+I79</f>
        <v>0</v>
      </c>
      <c r="J78" s="15">
        <f t="shared" si="127"/>
        <v>0</v>
      </c>
      <c r="K78" s="15">
        <f t="shared" si="127"/>
        <v>0</v>
      </c>
      <c r="L78" s="15">
        <f t="shared" si="127"/>
        <v>0</v>
      </c>
      <c r="M78" s="15">
        <f t="shared" si="127"/>
        <v>0</v>
      </c>
      <c r="N78" s="15">
        <f t="shared" si="127"/>
        <v>0</v>
      </c>
      <c r="O78" s="15">
        <f t="shared" si="127"/>
        <v>0</v>
      </c>
      <c r="P78" s="15">
        <f t="shared" si="127"/>
        <v>0</v>
      </c>
      <c r="Q78" s="15">
        <f t="shared" si="127"/>
        <v>0</v>
      </c>
      <c r="R78" s="15">
        <f t="shared" si="127"/>
        <v>0</v>
      </c>
      <c r="S78" s="15">
        <f t="shared" si="127"/>
        <v>0</v>
      </c>
      <c r="T78" s="15">
        <f t="shared" si="127"/>
        <v>0</v>
      </c>
      <c r="U78" s="21">
        <f t="shared" si="102"/>
        <v>0</v>
      </c>
    </row>
    <row r="79" spans="2:21" ht="21" customHeight="1" x14ac:dyDescent="0.25">
      <c r="B79" s="10" t="s">
        <v>130</v>
      </c>
      <c r="C79" s="10" t="s">
        <v>129</v>
      </c>
      <c r="D79" s="28">
        <v>30000</v>
      </c>
      <c r="E79" s="59">
        <v>100000</v>
      </c>
      <c r="F79" s="59">
        <v>1000000</v>
      </c>
      <c r="G79" s="59">
        <f>+E79+F79</f>
        <v>1100000</v>
      </c>
      <c r="H79" s="28">
        <v>30000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21">
        <f t="shared" si="102"/>
        <v>0</v>
      </c>
    </row>
    <row r="80" spans="2:21" ht="21" hidden="1" customHeight="1" x14ac:dyDescent="0.25">
      <c r="B80" s="7" t="s">
        <v>131</v>
      </c>
      <c r="C80" s="7" t="s">
        <v>132</v>
      </c>
      <c r="D80" s="37">
        <f t="shared" ref="D80" si="128">+D81</f>
        <v>1000000</v>
      </c>
      <c r="E80" s="57">
        <f t="shared" ref="E80:H80" si="129">+E81</f>
        <v>1000000</v>
      </c>
      <c r="F80" s="57">
        <f t="shared" si="129"/>
        <v>0</v>
      </c>
      <c r="G80" s="57">
        <f t="shared" si="129"/>
        <v>1000000</v>
      </c>
      <c r="H80" s="37">
        <f t="shared" si="129"/>
        <v>1000000</v>
      </c>
      <c r="I80" s="15">
        <f t="shared" ref="I80:T80" si="130">+I81</f>
        <v>0</v>
      </c>
      <c r="J80" s="15">
        <f t="shared" si="130"/>
        <v>0</v>
      </c>
      <c r="K80" s="15">
        <f t="shared" si="130"/>
        <v>243840</v>
      </c>
      <c r="L80" s="15">
        <f t="shared" si="130"/>
        <v>7840</v>
      </c>
      <c r="M80" s="15">
        <f t="shared" si="130"/>
        <v>12370</v>
      </c>
      <c r="N80" s="15">
        <f t="shared" si="130"/>
        <v>215805.19</v>
      </c>
      <c r="O80" s="15">
        <f t="shared" si="130"/>
        <v>0</v>
      </c>
      <c r="P80" s="15">
        <f t="shared" si="130"/>
        <v>2180</v>
      </c>
      <c r="Q80" s="15">
        <f t="shared" si="130"/>
        <v>0</v>
      </c>
      <c r="R80" s="15">
        <f t="shared" si="130"/>
        <v>12100</v>
      </c>
      <c r="S80" s="15">
        <f t="shared" si="130"/>
        <v>207520</v>
      </c>
      <c r="T80" s="15">
        <f t="shared" si="130"/>
        <v>0</v>
      </c>
      <c r="U80" s="21">
        <f t="shared" si="102"/>
        <v>701655.19</v>
      </c>
    </row>
    <row r="81" spans="2:23" ht="23.25" customHeight="1" x14ac:dyDescent="0.25">
      <c r="B81" s="10" t="s">
        <v>133</v>
      </c>
      <c r="C81" s="10" t="s">
        <v>132</v>
      </c>
      <c r="D81" s="28">
        <v>1000000</v>
      </c>
      <c r="E81" s="59">
        <v>1000000</v>
      </c>
      <c r="F81" s="59">
        <v>0</v>
      </c>
      <c r="G81" s="59">
        <f>+E81+F81</f>
        <v>1000000</v>
      </c>
      <c r="H81" s="28">
        <v>1000000</v>
      </c>
      <c r="I81" s="14">
        <v>0</v>
      </c>
      <c r="J81" s="14">
        <v>0</v>
      </c>
      <c r="K81" s="14">
        <v>243840</v>
      </c>
      <c r="L81" s="14">
        <v>7840</v>
      </c>
      <c r="M81" s="14">
        <v>12370</v>
      </c>
      <c r="N81" s="14">
        <v>215805.19</v>
      </c>
      <c r="O81" s="14">
        <v>0</v>
      </c>
      <c r="P81" s="14">
        <v>2180</v>
      </c>
      <c r="Q81" s="14">
        <v>0</v>
      </c>
      <c r="R81" s="14">
        <v>12100</v>
      </c>
      <c r="S81" s="14">
        <v>207520</v>
      </c>
      <c r="T81" s="14">
        <v>0</v>
      </c>
      <c r="U81" s="21">
        <f t="shared" si="102"/>
        <v>701655.19</v>
      </c>
      <c r="W81" s="19"/>
    </row>
    <row r="82" spans="2:23" ht="21" hidden="1" customHeight="1" x14ac:dyDescent="0.25">
      <c r="B82" s="7" t="s">
        <v>134</v>
      </c>
      <c r="C82" s="7" t="s">
        <v>135</v>
      </c>
      <c r="D82" s="15">
        <f t="shared" ref="D82" si="131">+D83+D86+D88+D90</f>
        <v>14400000</v>
      </c>
      <c r="E82" s="57">
        <f t="shared" ref="E82" si="132">+E83+E86+E88+E90</f>
        <v>22600000</v>
      </c>
      <c r="F82" s="57">
        <f>+F83+F86+F88+F90</f>
        <v>-4500000</v>
      </c>
      <c r="G82" s="57">
        <f t="shared" ref="G82:H82" si="133">+G83+G86+G88+G90</f>
        <v>18100000</v>
      </c>
      <c r="H82" s="15">
        <f t="shared" si="133"/>
        <v>14400000</v>
      </c>
      <c r="I82" s="15">
        <f t="shared" ref="I82:T82" si="134">+I83+I86+I88+I90</f>
        <v>689575.56</v>
      </c>
      <c r="J82" s="15">
        <f t="shared" si="134"/>
        <v>823438.38</v>
      </c>
      <c r="K82" s="15">
        <f t="shared" si="134"/>
        <v>690760.26</v>
      </c>
      <c r="L82" s="15">
        <f t="shared" si="134"/>
        <v>1441007</v>
      </c>
      <c r="M82" s="15">
        <f t="shared" si="134"/>
        <v>687590.28</v>
      </c>
      <c r="N82" s="15">
        <f t="shared" si="134"/>
        <v>2087246.3599999999</v>
      </c>
      <c r="O82" s="15">
        <f t="shared" si="134"/>
        <v>690730.56</v>
      </c>
      <c r="P82" s="15">
        <f t="shared" si="134"/>
        <v>850197.47</v>
      </c>
      <c r="Q82" s="15">
        <f t="shared" si="134"/>
        <v>1863636.38</v>
      </c>
      <c r="R82" s="15">
        <f t="shared" si="134"/>
        <v>697220.34</v>
      </c>
      <c r="S82" s="15">
        <f t="shared" si="134"/>
        <v>750841.07000000007</v>
      </c>
      <c r="T82" s="15">
        <f t="shared" si="134"/>
        <v>0</v>
      </c>
      <c r="U82" s="21">
        <f t="shared" si="102"/>
        <v>11272243.66</v>
      </c>
    </row>
    <row r="83" spans="2:23" ht="21" hidden="1" customHeight="1" x14ac:dyDescent="0.25">
      <c r="B83" s="7" t="s">
        <v>136</v>
      </c>
      <c r="C83" s="7" t="s">
        <v>137</v>
      </c>
      <c r="D83" s="37">
        <f t="shared" ref="D83" si="135">+D84</f>
        <v>5200000</v>
      </c>
      <c r="E83" s="57">
        <f t="shared" ref="E83:G83" si="136">+E84+E85</f>
        <v>12500000</v>
      </c>
      <c r="F83" s="57">
        <f t="shared" si="136"/>
        <v>-1500000</v>
      </c>
      <c r="G83" s="57">
        <f t="shared" si="136"/>
        <v>11000000</v>
      </c>
      <c r="H83" s="37">
        <f t="shared" ref="H83" si="137">+H84</f>
        <v>5200000</v>
      </c>
      <c r="I83" s="15">
        <f t="shared" ref="I83:S83" si="138">+I84+I85</f>
        <v>689575.56</v>
      </c>
      <c r="J83" s="15">
        <f t="shared" si="138"/>
        <v>688438.38</v>
      </c>
      <c r="K83" s="15">
        <f t="shared" si="138"/>
        <v>690760.26</v>
      </c>
      <c r="L83" s="15">
        <f t="shared" si="138"/>
        <v>691552.92</v>
      </c>
      <c r="M83" s="15">
        <f t="shared" si="138"/>
        <v>687590.28</v>
      </c>
      <c r="N83" s="15">
        <f t="shared" si="138"/>
        <v>691233.48</v>
      </c>
      <c r="O83" s="15">
        <f t="shared" si="138"/>
        <v>690730.56</v>
      </c>
      <c r="P83" s="15">
        <f t="shared" si="138"/>
        <v>694418.64</v>
      </c>
      <c r="Q83" s="15">
        <f t="shared" si="138"/>
        <v>696586.74</v>
      </c>
      <c r="R83" s="15">
        <f t="shared" si="138"/>
        <v>697220.34</v>
      </c>
      <c r="S83" s="15">
        <f t="shared" si="138"/>
        <v>697661.88</v>
      </c>
      <c r="T83" s="15">
        <f t="shared" ref="T83" si="139">+T84+T85</f>
        <v>0</v>
      </c>
      <c r="U83" s="21">
        <f t="shared" si="102"/>
        <v>7615769.04</v>
      </c>
    </row>
    <row r="84" spans="2:23" ht="21.75" customHeight="1" x14ac:dyDescent="0.25">
      <c r="B84" s="10" t="s">
        <v>138</v>
      </c>
      <c r="C84" s="10" t="s">
        <v>137</v>
      </c>
      <c r="D84" s="28">
        <v>5200000</v>
      </c>
      <c r="E84" s="59">
        <v>9500000</v>
      </c>
      <c r="F84" s="59">
        <v>0</v>
      </c>
      <c r="G84" s="59">
        <f>+E84+F84</f>
        <v>9500000</v>
      </c>
      <c r="H84" s="28">
        <v>5200000</v>
      </c>
      <c r="I84" s="14">
        <v>689575.56</v>
      </c>
      <c r="J84" s="14">
        <v>688438.38</v>
      </c>
      <c r="K84" s="14">
        <v>690760.26</v>
      </c>
      <c r="L84" s="14">
        <v>691552.92</v>
      </c>
      <c r="M84" s="14">
        <v>687590.28</v>
      </c>
      <c r="N84" s="14">
        <v>691233.48</v>
      </c>
      <c r="O84" s="14">
        <v>690730.56</v>
      </c>
      <c r="P84" s="14">
        <v>694418.64</v>
      </c>
      <c r="Q84" s="14">
        <v>696586.74</v>
      </c>
      <c r="R84" s="14">
        <v>697220.34</v>
      </c>
      <c r="S84" s="14">
        <v>697661.88</v>
      </c>
      <c r="T84" s="14">
        <v>0</v>
      </c>
      <c r="U84" s="21">
        <f t="shared" si="102"/>
        <v>7615769.04</v>
      </c>
    </row>
    <row r="85" spans="2:23" ht="21" customHeight="1" x14ac:dyDescent="0.25">
      <c r="B85" s="10" t="s">
        <v>485</v>
      </c>
      <c r="C85" s="10" t="s">
        <v>486</v>
      </c>
      <c r="D85" s="28">
        <v>5200000</v>
      </c>
      <c r="E85" s="59">
        <v>3000000</v>
      </c>
      <c r="F85" s="59">
        <v>-1500000</v>
      </c>
      <c r="G85" s="59">
        <f>+E85+F85</f>
        <v>1500000</v>
      </c>
      <c r="H85" s="28">
        <v>5200000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21">
        <f t="shared" si="102"/>
        <v>0</v>
      </c>
    </row>
    <row r="86" spans="2:23" ht="21" hidden="1" customHeight="1" x14ac:dyDescent="0.25">
      <c r="B86" s="7" t="s">
        <v>139</v>
      </c>
      <c r="C86" s="7" t="s">
        <v>140</v>
      </c>
      <c r="D86" s="37">
        <f t="shared" ref="D86" si="140">+D87</f>
        <v>2000000</v>
      </c>
      <c r="E86" s="57">
        <f t="shared" ref="E86:H86" si="141">+E87</f>
        <v>1000000</v>
      </c>
      <c r="F86" s="57">
        <f t="shared" si="141"/>
        <v>0</v>
      </c>
      <c r="G86" s="57">
        <f t="shared" si="141"/>
        <v>1000000</v>
      </c>
      <c r="H86" s="37">
        <f t="shared" si="141"/>
        <v>2000000</v>
      </c>
      <c r="I86" s="15">
        <f t="shared" ref="I86:T86" si="142">+I87</f>
        <v>0</v>
      </c>
      <c r="J86" s="15">
        <f t="shared" si="142"/>
        <v>135000</v>
      </c>
      <c r="K86" s="15">
        <f t="shared" si="142"/>
        <v>0</v>
      </c>
      <c r="L86" s="15">
        <f t="shared" si="142"/>
        <v>0</v>
      </c>
      <c r="M86" s="15">
        <f t="shared" si="142"/>
        <v>0</v>
      </c>
      <c r="N86" s="15">
        <f t="shared" si="142"/>
        <v>100000</v>
      </c>
      <c r="O86" s="15">
        <f t="shared" si="142"/>
        <v>0</v>
      </c>
      <c r="P86" s="15">
        <f t="shared" si="142"/>
        <v>0</v>
      </c>
      <c r="Q86" s="15">
        <f t="shared" si="142"/>
        <v>0</v>
      </c>
      <c r="R86" s="15">
        <f t="shared" si="142"/>
        <v>0</v>
      </c>
      <c r="S86" s="15">
        <f t="shared" si="142"/>
        <v>0</v>
      </c>
      <c r="T86" s="15">
        <f t="shared" si="142"/>
        <v>0</v>
      </c>
      <c r="U86" s="21">
        <f t="shared" si="102"/>
        <v>235000</v>
      </c>
    </row>
    <row r="87" spans="2:23" ht="21" customHeight="1" x14ac:dyDescent="0.25">
      <c r="B87" s="10" t="s">
        <v>141</v>
      </c>
      <c r="C87" s="10" t="s">
        <v>140</v>
      </c>
      <c r="D87" s="28">
        <v>2000000</v>
      </c>
      <c r="E87" s="59">
        <v>1000000</v>
      </c>
      <c r="F87" s="59">
        <v>0</v>
      </c>
      <c r="G87" s="59">
        <f>+E87+F87</f>
        <v>1000000</v>
      </c>
      <c r="H87" s="28">
        <v>2000000</v>
      </c>
      <c r="I87" s="14">
        <v>0</v>
      </c>
      <c r="J87" s="14">
        <v>135000</v>
      </c>
      <c r="K87" s="14">
        <v>0</v>
      </c>
      <c r="L87" s="14">
        <v>0</v>
      </c>
      <c r="M87" s="14">
        <v>0</v>
      </c>
      <c r="N87" s="14">
        <v>100000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21">
        <f t="shared" si="102"/>
        <v>235000</v>
      </c>
    </row>
    <row r="88" spans="2:23" ht="21" hidden="1" customHeight="1" x14ac:dyDescent="0.25">
      <c r="B88" s="7" t="s">
        <v>142</v>
      </c>
      <c r="C88" s="7" t="s">
        <v>143</v>
      </c>
      <c r="D88" s="37">
        <f t="shared" ref="D88" si="143">+D89</f>
        <v>3600000</v>
      </c>
      <c r="E88" s="57">
        <f t="shared" ref="E88:H88" si="144">+E89</f>
        <v>100000</v>
      </c>
      <c r="F88" s="57">
        <f t="shared" si="144"/>
        <v>0</v>
      </c>
      <c r="G88" s="57">
        <f t="shared" si="144"/>
        <v>100000</v>
      </c>
      <c r="H88" s="37">
        <f t="shared" si="144"/>
        <v>3600000</v>
      </c>
      <c r="I88" s="15">
        <f t="shared" ref="I88:T88" si="145">+I89</f>
        <v>0</v>
      </c>
      <c r="J88" s="15">
        <f t="shared" si="145"/>
        <v>0</v>
      </c>
      <c r="K88" s="15">
        <f t="shared" si="145"/>
        <v>0</v>
      </c>
      <c r="L88" s="15">
        <f t="shared" si="145"/>
        <v>0</v>
      </c>
      <c r="M88" s="15">
        <f t="shared" si="145"/>
        <v>0</v>
      </c>
      <c r="N88" s="15">
        <f t="shared" si="145"/>
        <v>0</v>
      </c>
      <c r="O88" s="15">
        <f t="shared" si="145"/>
        <v>0</v>
      </c>
      <c r="P88" s="15">
        <f t="shared" si="145"/>
        <v>0</v>
      </c>
      <c r="Q88" s="15">
        <f t="shared" si="145"/>
        <v>0</v>
      </c>
      <c r="R88" s="15">
        <f t="shared" si="145"/>
        <v>0</v>
      </c>
      <c r="S88" s="15">
        <f t="shared" si="145"/>
        <v>0</v>
      </c>
      <c r="T88" s="15">
        <f t="shared" si="145"/>
        <v>0</v>
      </c>
      <c r="U88" s="21">
        <f t="shared" si="102"/>
        <v>0</v>
      </c>
    </row>
    <row r="89" spans="2:23" ht="21" customHeight="1" x14ac:dyDescent="0.25">
      <c r="B89" s="10" t="s">
        <v>144</v>
      </c>
      <c r="C89" s="10" t="s">
        <v>145</v>
      </c>
      <c r="D89" s="28">
        <v>3600000</v>
      </c>
      <c r="E89" s="59">
        <v>100000</v>
      </c>
      <c r="F89" s="59">
        <v>0</v>
      </c>
      <c r="G89" s="59">
        <f>+E89+F89</f>
        <v>100000</v>
      </c>
      <c r="H89" s="28">
        <v>3600000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21">
        <f t="shared" si="102"/>
        <v>0</v>
      </c>
      <c r="W89" s="19"/>
    </row>
    <row r="90" spans="2:23" s="12" customFormat="1" ht="20.25" hidden="1" customHeight="1" x14ac:dyDescent="0.25">
      <c r="B90" s="7" t="s">
        <v>477</v>
      </c>
      <c r="C90" s="7" t="s">
        <v>478</v>
      </c>
      <c r="D90" s="15">
        <f t="shared" ref="D90" si="146">+D91</f>
        <v>3600000</v>
      </c>
      <c r="E90" s="57">
        <f t="shared" ref="E90:H90" si="147">+E91</f>
        <v>9000000</v>
      </c>
      <c r="F90" s="57">
        <f t="shared" si="147"/>
        <v>-3000000</v>
      </c>
      <c r="G90" s="57">
        <f t="shared" si="147"/>
        <v>6000000</v>
      </c>
      <c r="H90" s="15">
        <f t="shared" si="147"/>
        <v>3600000</v>
      </c>
      <c r="I90" s="15">
        <f t="shared" ref="I90:T90" si="148">+I91</f>
        <v>0</v>
      </c>
      <c r="J90" s="15">
        <f t="shared" si="148"/>
        <v>0</v>
      </c>
      <c r="K90" s="15">
        <f t="shared" si="148"/>
        <v>0</v>
      </c>
      <c r="L90" s="15">
        <f t="shared" si="148"/>
        <v>749454.08</v>
      </c>
      <c r="M90" s="15">
        <f t="shared" si="148"/>
        <v>0</v>
      </c>
      <c r="N90" s="15">
        <f t="shared" si="148"/>
        <v>1296012.8799999999</v>
      </c>
      <c r="O90" s="15">
        <f t="shared" si="148"/>
        <v>0</v>
      </c>
      <c r="P90" s="15">
        <f t="shared" si="148"/>
        <v>155778.82999999999</v>
      </c>
      <c r="Q90" s="15">
        <f t="shared" si="148"/>
        <v>1167049.6399999999</v>
      </c>
      <c r="R90" s="15">
        <f t="shared" si="148"/>
        <v>0</v>
      </c>
      <c r="S90" s="15">
        <f t="shared" si="148"/>
        <v>53179.19</v>
      </c>
      <c r="T90" s="15">
        <f t="shared" si="148"/>
        <v>0</v>
      </c>
      <c r="U90" s="21">
        <f t="shared" si="102"/>
        <v>3421474.6199999996</v>
      </c>
    </row>
    <row r="91" spans="2:23" ht="21" customHeight="1" x14ac:dyDescent="0.25">
      <c r="B91" s="10" t="s">
        <v>479</v>
      </c>
      <c r="C91" s="10" t="s">
        <v>480</v>
      </c>
      <c r="D91" s="28">
        <v>3600000</v>
      </c>
      <c r="E91" s="59">
        <v>9000000</v>
      </c>
      <c r="F91" s="59">
        <v>-3000000</v>
      </c>
      <c r="G91" s="59">
        <f>+E91+F91</f>
        <v>6000000</v>
      </c>
      <c r="H91" s="28">
        <v>3600000</v>
      </c>
      <c r="I91" s="14">
        <v>0</v>
      </c>
      <c r="J91" s="14">
        <v>0</v>
      </c>
      <c r="K91" s="14">
        <v>0</v>
      </c>
      <c r="L91" s="14">
        <v>749454.08</v>
      </c>
      <c r="M91" s="14">
        <v>0</v>
      </c>
      <c r="N91" s="14">
        <v>1296012.8799999999</v>
      </c>
      <c r="O91" s="14">
        <v>0</v>
      </c>
      <c r="P91" s="14">
        <v>155778.82999999999</v>
      </c>
      <c r="Q91" s="14">
        <v>1167049.6399999999</v>
      </c>
      <c r="R91" s="14">
        <v>0</v>
      </c>
      <c r="S91" s="14">
        <v>53179.19</v>
      </c>
      <c r="T91" s="14">
        <v>0</v>
      </c>
      <c r="U91" s="21">
        <f t="shared" si="102"/>
        <v>3421474.6199999996</v>
      </c>
    </row>
    <row r="92" spans="2:23" ht="21" hidden="1" customHeight="1" x14ac:dyDescent="0.25">
      <c r="B92" s="7" t="s">
        <v>146</v>
      </c>
      <c r="C92" s="7" t="s">
        <v>147</v>
      </c>
      <c r="D92" s="37">
        <f t="shared" ref="D92" si="149">+D93+D95</f>
        <v>15000000</v>
      </c>
      <c r="E92" s="57">
        <f t="shared" ref="E92:H92" si="150">+E93+E95</f>
        <v>29000000</v>
      </c>
      <c r="F92" s="57">
        <f t="shared" si="150"/>
        <v>4600000</v>
      </c>
      <c r="G92" s="57">
        <f t="shared" si="150"/>
        <v>33600000</v>
      </c>
      <c r="H92" s="37">
        <f t="shared" si="150"/>
        <v>15000000</v>
      </c>
      <c r="I92" s="15">
        <f t="shared" ref="I92:Q92" si="151">+I93+I95</f>
        <v>1380532.61</v>
      </c>
      <c r="J92" s="15">
        <f t="shared" si="151"/>
        <v>1371999.97</v>
      </c>
      <c r="K92" s="15">
        <f t="shared" si="151"/>
        <v>2451973.84</v>
      </c>
      <c r="L92" s="15">
        <f t="shared" si="151"/>
        <v>1394029.79</v>
      </c>
      <c r="M92" s="15">
        <f t="shared" si="151"/>
        <v>1467073.13</v>
      </c>
      <c r="N92" s="15">
        <f t="shared" si="151"/>
        <v>1499418.37</v>
      </c>
      <c r="O92" s="15">
        <f t="shared" si="151"/>
        <v>1613561.15</v>
      </c>
      <c r="P92" s="15">
        <f t="shared" si="151"/>
        <v>2128528.33</v>
      </c>
      <c r="Q92" s="15">
        <f t="shared" si="151"/>
        <v>1874706.9300000002</v>
      </c>
      <c r="R92" s="15">
        <f t="shared" ref="R92:T92" si="152">+R93+R95</f>
        <v>5244429.59</v>
      </c>
      <c r="S92" s="15">
        <f t="shared" ref="S92" si="153">+S93+S95</f>
        <v>1733349.37</v>
      </c>
      <c r="T92" s="15">
        <f t="shared" si="152"/>
        <v>0</v>
      </c>
      <c r="U92" s="21">
        <f t="shared" si="102"/>
        <v>22159603.080000002</v>
      </c>
    </row>
    <row r="93" spans="2:23" ht="21" hidden="1" customHeight="1" x14ac:dyDescent="0.25">
      <c r="B93" s="7" t="s">
        <v>148</v>
      </c>
      <c r="C93" s="7" t="s">
        <v>149</v>
      </c>
      <c r="D93" s="37">
        <f t="shared" ref="D93" si="154">+D94</f>
        <v>2000000</v>
      </c>
      <c r="E93" s="57">
        <f t="shared" ref="E93:H93" si="155">+E94</f>
        <v>13000000</v>
      </c>
      <c r="F93" s="57">
        <f t="shared" si="155"/>
        <v>2000000</v>
      </c>
      <c r="G93" s="57">
        <f t="shared" si="155"/>
        <v>15000000</v>
      </c>
      <c r="H93" s="37">
        <f t="shared" si="155"/>
        <v>2000000</v>
      </c>
      <c r="I93" s="15">
        <f t="shared" ref="I93:T93" si="156">+I94</f>
        <v>0</v>
      </c>
      <c r="J93" s="15">
        <f t="shared" si="156"/>
        <v>0</v>
      </c>
      <c r="K93" s="15">
        <f t="shared" si="156"/>
        <v>1103380.69</v>
      </c>
      <c r="L93" s="15">
        <f t="shared" si="156"/>
        <v>0</v>
      </c>
      <c r="M93" s="15">
        <f t="shared" si="156"/>
        <v>0</v>
      </c>
      <c r="N93" s="15">
        <f t="shared" si="156"/>
        <v>0</v>
      </c>
      <c r="O93" s="15">
        <f t="shared" si="156"/>
        <v>0</v>
      </c>
      <c r="P93" s="15">
        <f t="shared" si="156"/>
        <v>483330.24</v>
      </c>
      <c r="Q93" s="15">
        <f t="shared" si="156"/>
        <v>199896.34</v>
      </c>
      <c r="R93" s="15">
        <f t="shared" si="156"/>
        <v>3565758.66</v>
      </c>
      <c r="S93" s="15">
        <f t="shared" si="156"/>
        <v>0</v>
      </c>
      <c r="T93" s="15">
        <f t="shared" si="156"/>
        <v>0</v>
      </c>
      <c r="U93" s="21">
        <f t="shared" si="102"/>
        <v>5352365.93</v>
      </c>
    </row>
    <row r="94" spans="2:23" ht="21" customHeight="1" x14ac:dyDescent="0.25">
      <c r="B94" s="10" t="s">
        <v>150</v>
      </c>
      <c r="C94" s="10" t="s">
        <v>149</v>
      </c>
      <c r="D94" s="28">
        <v>2000000</v>
      </c>
      <c r="E94" s="59">
        <v>13000000</v>
      </c>
      <c r="F94" s="59">
        <v>2000000</v>
      </c>
      <c r="G94" s="59">
        <f>+E94+F94</f>
        <v>15000000</v>
      </c>
      <c r="H94" s="28">
        <v>2000000</v>
      </c>
      <c r="I94" s="14">
        <v>0</v>
      </c>
      <c r="J94" s="14">
        <v>0</v>
      </c>
      <c r="K94" s="14">
        <v>1103380.69</v>
      </c>
      <c r="L94" s="14">
        <v>0</v>
      </c>
      <c r="M94" s="14">
        <v>0</v>
      </c>
      <c r="N94" s="14">
        <v>0</v>
      </c>
      <c r="O94" s="14">
        <v>0</v>
      </c>
      <c r="P94" s="14">
        <v>483330.24</v>
      </c>
      <c r="Q94" s="14">
        <v>199896.34</v>
      </c>
      <c r="R94" s="14">
        <v>3565758.66</v>
      </c>
      <c r="S94" s="14">
        <v>0</v>
      </c>
      <c r="T94" s="14">
        <v>0</v>
      </c>
      <c r="U94" s="21">
        <f t="shared" si="102"/>
        <v>5352365.93</v>
      </c>
    </row>
    <row r="95" spans="2:23" ht="21" hidden="1" customHeight="1" x14ac:dyDescent="0.25">
      <c r="B95" s="7" t="s">
        <v>151</v>
      </c>
      <c r="C95" s="7" t="s">
        <v>152</v>
      </c>
      <c r="D95" s="37">
        <f t="shared" ref="D95" si="157">+D96</f>
        <v>13000000</v>
      </c>
      <c r="E95" s="57">
        <f t="shared" ref="E95:H95" si="158">+E96</f>
        <v>16000000</v>
      </c>
      <c r="F95" s="57">
        <f t="shared" si="158"/>
        <v>2600000</v>
      </c>
      <c r="G95" s="57">
        <f t="shared" si="158"/>
        <v>18600000</v>
      </c>
      <c r="H95" s="37">
        <f t="shared" si="158"/>
        <v>13000000</v>
      </c>
      <c r="I95" s="15">
        <f t="shared" ref="I95:T95" si="159">+I96</f>
        <v>1380532.61</v>
      </c>
      <c r="J95" s="15">
        <f t="shared" si="159"/>
        <v>1371999.97</v>
      </c>
      <c r="K95" s="15">
        <f t="shared" si="159"/>
        <v>1348593.15</v>
      </c>
      <c r="L95" s="15">
        <f t="shared" si="159"/>
        <v>1394029.79</v>
      </c>
      <c r="M95" s="15">
        <f t="shared" si="159"/>
        <v>1467073.13</v>
      </c>
      <c r="N95" s="15">
        <f t="shared" si="159"/>
        <v>1499418.37</v>
      </c>
      <c r="O95" s="15">
        <f t="shared" si="159"/>
        <v>1613561.15</v>
      </c>
      <c r="P95" s="15">
        <f t="shared" si="159"/>
        <v>1645198.09</v>
      </c>
      <c r="Q95" s="15">
        <f t="shared" si="159"/>
        <v>1674810.59</v>
      </c>
      <c r="R95" s="15">
        <f t="shared" si="159"/>
        <v>1678670.93</v>
      </c>
      <c r="S95" s="15">
        <f t="shared" si="159"/>
        <v>1733349.37</v>
      </c>
      <c r="T95" s="15">
        <f t="shared" si="159"/>
        <v>0</v>
      </c>
      <c r="U95" s="21">
        <f t="shared" si="102"/>
        <v>16807237.149999999</v>
      </c>
    </row>
    <row r="96" spans="2:23" ht="21" customHeight="1" x14ac:dyDescent="0.25">
      <c r="B96" s="10" t="s">
        <v>153</v>
      </c>
      <c r="C96" s="10" t="s">
        <v>152</v>
      </c>
      <c r="D96" s="28">
        <v>13000000</v>
      </c>
      <c r="E96" s="59">
        <v>16000000</v>
      </c>
      <c r="F96" s="59">
        <v>2600000</v>
      </c>
      <c r="G96" s="59">
        <f>+E96+F96</f>
        <v>18600000</v>
      </c>
      <c r="H96" s="28">
        <v>13000000</v>
      </c>
      <c r="I96" s="14">
        <v>1380532.61</v>
      </c>
      <c r="J96" s="14">
        <v>1371999.97</v>
      </c>
      <c r="K96" s="14">
        <v>1348593.15</v>
      </c>
      <c r="L96" s="14">
        <v>1394029.79</v>
      </c>
      <c r="M96" s="14">
        <v>1467073.13</v>
      </c>
      <c r="N96" s="14">
        <v>1499418.37</v>
      </c>
      <c r="O96" s="14">
        <v>1613561.15</v>
      </c>
      <c r="P96" s="14">
        <v>1645198.09</v>
      </c>
      <c r="Q96" s="14">
        <v>1674810.59</v>
      </c>
      <c r="R96" s="14">
        <v>1678670.93</v>
      </c>
      <c r="S96" s="14">
        <v>1733349.37</v>
      </c>
      <c r="T96" s="14">
        <v>0</v>
      </c>
      <c r="U96" s="21">
        <f t="shared" si="102"/>
        <v>16807237.149999999</v>
      </c>
    </row>
    <row r="97" spans="2:21" ht="32.25" hidden="1" customHeight="1" x14ac:dyDescent="0.25">
      <c r="B97" s="7" t="s">
        <v>154</v>
      </c>
      <c r="C97" s="7" t="s">
        <v>494</v>
      </c>
      <c r="D97" s="37">
        <f t="shared" ref="D97" si="160">+D98+D105</f>
        <v>5700000</v>
      </c>
      <c r="E97" s="57">
        <f t="shared" ref="E97:H97" si="161">+E98+E105</f>
        <v>41400000</v>
      </c>
      <c r="F97" s="57">
        <f t="shared" si="161"/>
        <v>5400000</v>
      </c>
      <c r="G97" s="57">
        <f t="shared" si="161"/>
        <v>46800000</v>
      </c>
      <c r="H97" s="37">
        <f t="shared" si="161"/>
        <v>5700000</v>
      </c>
      <c r="I97" s="15">
        <f t="shared" ref="I97:Q97" si="162">+I98+I105</f>
        <v>0</v>
      </c>
      <c r="J97" s="15">
        <f t="shared" si="162"/>
        <v>173122</v>
      </c>
      <c r="K97" s="15">
        <f t="shared" si="162"/>
        <v>907303.68</v>
      </c>
      <c r="L97" s="15">
        <f t="shared" si="162"/>
        <v>1566261.25</v>
      </c>
      <c r="M97" s="15">
        <f t="shared" si="162"/>
        <v>764208.6</v>
      </c>
      <c r="N97" s="15">
        <f t="shared" si="162"/>
        <v>201791.02</v>
      </c>
      <c r="O97" s="15">
        <f t="shared" si="162"/>
        <v>1110083.77</v>
      </c>
      <c r="P97" s="15">
        <f t="shared" si="162"/>
        <v>1958198.78</v>
      </c>
      <c r="Q97" s="15">
        <f t="shared" si="162"/>
        <v>353543.56</v>
      </c>
      <c r="R97" s="15">
        <f t="shared" ref="R97:T97" si="163">+R98+R105</f>
        <v>1340749.55</v>
      </c>
      <c r="S97" s="15">
        <f t="shared" ref="S97" si="164">+S98+S105</f>
        <v>3646527.7299999995</v>
      </c>
      <c r="T97" s="15">
        <f t="shared" si="163"/>
        <v>0</v>
      </c>
      <c r="U97" s="21">
        <f t="shared" si="102"/>
        <v>12021789.939999999</v>
      </c>
    </row>
    <row r="98" spans="2:21" ht="21" hidden="1" customHeight="1" x14ac:dyDescent="0.25">
      <c r="B98" s="7" t="s">
        <v>155</v>
      </c>
      <c r="C98" s="7" t="s">
        <v>156</v>
      </c>
      <c r="D98" s="37">
        <f t="shared" ref="D98" si="165">+SUM(D99:D104)</f>
        <v>1900000</v>
      </c>
      <c r="E98" s="57">
        <f t="shared" ref="E98" si="166">+SUM(E99:E104)</f>
        <v>3200000</v>
      </c>
      <c r="F98" s="57">
        <f t="shared" ref="F98:G98" si="167">+SUM(F99:F104)</f>
        <v>27210000</v>
      </c>
      <c r="G98" s="57">
        <f t="shared" si="167"/>
        <v>30410000</v>
      </c>
      <c r="H98" s="37">
        <f t="shared" ref="H98" si="168">+SUM(H99:H104)</f>
        <v>1900000</v>
      </c>
      <c r="I98" s="15">
        <f t="shared" ref="I98:Q98" si="169">+SUM(I99:I104)</f>
        <v>0</v>
      </c>
      <c r="J98" s="15">
        <f t="shared" si="169"/>
        <v>0</v>
      </c>
      <c r="K98" s="15">
        <f t="shared" si="169"/>
        <v>0</v>
      </c>
      <c r="L98" s="15">
        <f t="shared" si="169"/>
        <v>1299269.5</v>
      </c>
      <c r="M98" s="15">
        <f t="shared" si="169"/>
        <v>0</v>
      </c>
      <c r="N98" s="15">
        <f t="shared" si="169"/>
        <v>0</v>
      </c>
      <c r="O98" s="15">
        <f t="shared" si="169"/>
        <v>269158</v>
      </c>
      <c r="P98" s="15">
        <f t="shared" si="169"/>
        <v>1332361.08</v>
      </c>
      <c r="Q98" s="15">
        <f t="shared" si="169"/>
        <v>0</v>
      </c>
      <c r="R98" s="15">
        <f t="shared" ref="R98:T98" si="170">+SUM(R99:R104)</f>
        <v>0</v>
      </c>
      <c r="S98" s="15">
        <f t="shared" ref="S98" si="171">+SUM(S99:S104)</f>
        <v>2399395.5299999998</v>
      </c>
      <c r="T98" s="15">
        <f t="shared" si="170"/>
        <v>0</v>
      </c>
      <c r="U98" s="21">
        <f t="shared" si="102"/>
        <v>5300184.1099999994</v>
      </c>
    </row>
    <row r="99" spans="2:21" ht="21" customHeight="1" x14ac:dyDescent="0.25">
      <c r="B99" s="10" t="s">
        <v>157</v>
      </c>
      <c r="C99" s="10" t="s">
        <v>158</v>
      </c>
      <c r="D99" s="28">
        <v>100000</v>
      </c>
      <c r="E99" s="59">
        <v>2000000</v>
      </c>
      <c r="F99" s="59">
        <v>8300000</v>
      </c>
      <c r="G99" s="59">
        <f>+E99+F99</f>
        <v>10300000</v>
      </c>
      <c r="H99" s="28">
        <v>100000</v>
      </c>
      <c r="I99" s="14">
        <v>0</v>
      </c>
      <c r="J99" s="14">
        <v>0</v>
      </c>
      <c r="K99" s="14">
        <v>0</v>
      </c>
      <c r="L99" s="14">
        <v>1299269.5</v>
      </c>
      <c r="M99" s="14">
        <v>0</v>
      </c>
      <c r="N99" s="14">
        <v>0</v>
      </c>
      <c r="O99" s="14">
        <v>269158</v>
      </c>
      <c r="P99" s="14">
        <v>1332361.08</v>
      </c>
      <c r="Q99" s="14">
        <v>0</v>
      </c>
      <c r="R99" s="14">
        <v>0</v>
      </c>
      <c r="S99" s="14">
        <v>0</v>
      </c>
      <c r="T99" s="14">
        <v>0</v>
      </c>
      <c r="U99" s="21">
        <f t="shared" ref="U99:U136" si="172">+SUM(I99:T99)</f>
        <v>2900788.58</v>
      </c>
    </row>
    <row r="100" spans="2:21" ht="21" customHeight="1" x14ac:dyDescent="0.25">
      <c r="B100" s="10" t="s">
        <v>159</v>
      </c>
      <c r="C100" s="10" t="s">
        <v>160</v>
      </c>
      <c r="D100" s="28">
        <v>100000</v>
      </c>
      <c r="E100" s="59">
        <v>600000</v>
      </c>
      <c r="F100" s="59">
        <v>400000</v>
      </c>
      <c r="G100" s="59">
        <f t="shared" ref="G100:G104" si="173">+E100+F100</f>
        <v>1000000</v>
      </c>
      <c r="H100" s="28">
        <v>100000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21">
        <f t="shared" si="172"/>
        <v>0</v>
      </c>
    </row>
    <row r="101" spans="2:21" ht="21" customHeight="1" x14ac:dyDescent="0.25">
      <c r="B101" s="10" t="s">
        <v>161</v>
      </c>
      <c r="C101" s="10" t="s">
        <v>162</v>
      </c>
      <c r="D101" s="28">
        <v>50000</v>
      </c>
      <c r="E101" s="59">
        <v>100000</v>
      </c>
      <c r="F101" s="59">
        <v>1500000</v>
      </c>
      <c r="G101" s="59">
        <f t="shared" si="173"/>
        <v>1600000</v>
      </c>
      <c r="H101" s="28">
        <v>50000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21">
        <f t="shared" si="172"/>
        <v>0</v>
      </c>
    </row>
    <row r="102" spans="2:21" ht="35.25" customHeight="1" x14ac:dyDescent="0.25">
      <c r="B102" s="10" t="s">
        <v>163</v>
      </c>
      <c r="C102" s="10" t="s">
        <v>164</v>
      </c>
      <c r="D102" s="28">
        <v>50000</v>
      </c>
      <c r="E102" s="59">
        <v>100000</v>
      </c>
      <c r="F102" s="59">
        <v>-90000</v>
      </c>
      <c r="G102" s="59">
        <f t="shared" si="173"/>
        <v>10000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172"/>
        <v>0</v>
      </c>
    </row>
    <row r="103" spans="2:21" ht="20.25" customHeight="1" x14ac:dyDescent="0.25">
      <c r="B103" s="10" t="s">
        <v>165</v>
      </c>
      <c r="C103" s="10" t="s">
        <v>166</v>
      </c>
      <c r="D103" s="28">
        <v>1500000</v>
      </c>
      <c r="E103" s="59">
        <v>100000</v>
      </c>
      <c r="F103" s="59">
        <v>17300000</v>
      </c>
      <c r="G103" s="59">
        <f t="shared" si="173"/>
        <v>17400000</v>
      </c>
      <c r="H103" s="28">
        <v>1500000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2399395.5299999998</v>
      </c>
      <c r="T103" s="14">
        <v>0</v>
      </c>
      <c r="U103" s="21">
        <f t="shared" si="172"/>
        <v>2399395.5299999998</v>
      </c>
    </row>
    <row r="104" spans="2:21" ht="34.5" x14ac:dyDescent="0.25">
      <c r="B104" s="10" t="s">
        <v>167</v>
      </c>
      <c r="C104" s="10" t="s">
        <v>168</v>
      </c>
      <c r="D104" s="28">
        <v>100000</v>
      </c>
      <c r="E104" s="59">
        <v>300000</v>
      </c>
      <c r="F104" s="59">
        <v>-200000</v>
      </c>
      <c r="G104" s="59">
        <f t="shared" si="173"/>
        <v>100000</v>
      </c>
      <c r="H104" s="28">
        <v>100000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21">
        <f t="shared" si="172"/>
        <v>0</v>
      </c>
    </row>
    <row r="105" spans="2:21" ht="9" hidden="1" customHeight="1" x14ac:dyDescent="0.25">
      <c r="B105" s="7" t="s">
        <v>169</v>
      </c>
      <c r="C105" s="7" t="s">
        <v>170</v>
      </c>
      <c r="D105" s="37">
        <f t="shared" ref="D105" si="174">+SUM(D106:D110)</f>
        <v>3800000</v>
      </c>
      <c r="E105" s="57">
        <f t="shared" ref="E105:H105" si="175">+SUM(E106:E110)</f>
        <v>38200000</v>
      </c>
      <c r="F105" s="57">
        <f t="shared" si="175"/>
        <v>-21810000</v>
      </c>
      <c r="G105" s="57">
        <f t="shared" si="175"/>
        <v>16390000</v>
      </c>
      <c r="H105" s="37">
        <f t="shared" si="175"/>
        <v>3800000</v>
      </c>
      <c r="I105" s="15">
        <f t="shared" ref="I105:Q105" si="176">+SUM(I106:I110)</f>
        <v>0</v>
      </c>
      <c r="J105" s="15">
        <f t="shared" si="176"/>
        <v>173122</v>
      </c>
      <c r="K105" s="15">
        <f t="shared" si="176"/>
        <v>907303.68</v>
      </c>
      <c r="L105" s="15">
        <f t="shared" si="176"/>
        <v>266991.75</v>
      </c>
      <c r="M105" s="15">
        <f t="shared" si="176"/>
        <v>764208.6</v>
      </c>
      <c r="N105" s="15">
        <f t="shared" si="176"/>
        <v>201791.02</v>
      </c>
      <c r="O105" s="15">
        <f t="shared" si="176"/>
        <v>840925.77</v>
      </c>
      <c r="P105" s="15">
        <f t="shared" si="176"/>
        <v>625837.69999999995</v>
      </c>
      <c r="Q105" s="15">
        <f t="shared" si="176"/>
        <v>353543.56</v>
      </c>
      <c r="R105" s="15">
        <f t="shared" ref="R105:T105" si="177">+SUM(R106:R110)</f>
        <v>1340749.55</v>
      </c>
      <c r="S105" s="15">
        <f t="shared" ref="S105" si="178">+SUM(S106:S110)</f>
        <v>1247132.2</v>
      </c>
      <c r="T105" s="15">
        <f t="shared" si="177"/>
        <v>0</v>
      </c>
      <c r="U105" s="21">
        <f t="shared" si="172"/>
        <v>6721605.830000001</v>
      </c>
    </row>
    <row r="106" spans="2:21" ht="34.5" x14ac:dyDescent="0.25">
      <c r="B106" s="10" t="s">
        <v>171</v>
      </c>
      <c r="C106" s="10" t="s">
        <v>172</v>
      </c>
      <c r="D106" s="28">
        <v>50000</v>
      </c>
      <c r="E106" s="59">
        <v>100000</v>
      </c>
      <c r="F106" s="59">
        <v>0</v>
      </c>
      <c r="G106" s="59">
        <f>+E106+F106</f>
        <v>100000</v>
      </c>
      <c r="H106" s="28">
        <v>50000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21">
        <f t="shared" si="172"/>
        <v>0</v>
      </c>
    </row>
    <row r="107" spans="2:21" ht="20.25" customHeight="1" x14ac:dyDescent="0.25">
      <c r="B107" s="10" t="s">
        <v>173</v>
      </c>
      <c r="C107" s="10" t="s">
        <v>174</v>
      </c>
      <c r="D107" s="28">
        <v>100000</v>
      </c>
      <c r="E107" s="59">
        <v>300000</v>
      </c>
      <c r="F107" s="59">
        <v>-100000</v>
      </c>
      <c r="G107" s="59">
        <f t="shared" ref="G107:G109" si="179">+E107+F107</f>
        <v>200000</v>
      </c>
      <c r="H107" s="28">
        <v>100000</v>
      </c>
      <c r="I107" s="14">
        <v>0</v>
      </c>
      <c r="J107" s="14">
        <v>0</v>
      </c>
      <c r="K107" s="14">
        <v>0</v>
      </c>
      <c r="L107" s="14">
        <v>34405.85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 t="shared" si="172"/>
        <v>34405.85</v>
      </c>
    </row>
    <row r="108" spans="2:21" ht="21" customHeight="1" x14ac:dyDescent="0.25">
      <c r="B108" s="10" t="s">
        <v>175</v>
      </c>
      <c r="C108" s="10" t="s">
        <v>176</v>
      </c>
      <c r="D108" s="28">
        <v>50000</v>
      </c>
      <c r="E108" s="59">
        <v>100000</v>
      </c>
      <c r="F108" s="59">
        <v>0</v>
      </c>
      <c r="G108" s="59">
        <f t="shared" si="179"/>
        <v>100000</v>
      </c>
      <c r="H108" s="28">
        <v>50000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21">
        <f t="shared" si="172"/>
        <v>0</v>
      </c>
    </row>
    <row r="109" spans="2:21" ht="34.5" customHeight="1" x14ac:dyDescent="0.25">
      <c r="B109" s="10" t="s">
        <v>177</v>
      </c>
      <c r="C109" s="10" t="s">
        <v>178</v>
      </c>
      <c r="D109" s="28">
        <v>3000000</v>
      </c>
      <c r="E109" s="59">
        <v>36200000</v>
      </c>
      <c r="F109" s="59">
        <v>-21700000</v>
      </c>
      <c r="G109" s="59">
        <f t="shared" si="179"/>
        <v>14500000</v>
      </c>
      <c r="H109" s="28">
        <v>3000000</v>
      </c>
      <c r="I109" s="14">
        <v>0</v>
      </c>
      <c r="J109" s="14">
        <v>25740</v>
      </c>
      <c r="K109" s="14">
        <v>845589.68</v>
      </c>
      <c r="L109" s="14">
        <v>232585.9</v>
      </c>
      <c r="M109" s="14">
        <v>764208.6</v>
      </c>
      <c r="N109" s="14">
        <v>201791.02</v>
      </c>
      <c r="O109" s="14">
        <v>840925.77</v>
      </c>
      <c r="P109" s="14">
        <v>625837.69999999995</v>
      </c>
      <c r="Q109" s="14">
        <v>353543.56</v>
      </c>
      <c r="R109" s="14">
        <v>1340749.55</v>
      </c>
      <c r="S109" s="14">
        <v>1247132.2</v>
      </c>
      <c r="T109" s="14">
        <v>0</v>
      </c>
      <c r="U109" s="21">
        <f t="shared" si="172"/>
        <v>6478103.9800000004</v>
      </c>
    </row>
    <row r="110" spans="2:21" ht="34.5" x14ac:dyDescent="0.25">
      <c r="B110" s="10" t="s">
        <v>179</v>
      </c>
      <c r="C110" s="10" t="s">
        <v>180</v>
      </c>
      <c r="D110" s="28">
        <v>600000</v>
      </c>
      <c r="E110" s="59">
        <v>1500000</v>
      </c>
      <c r="F110" s="59">
        <v>-10000</v>
      </c>
      <c r="G110" s="59">
        <f>+E110+F110</f>
        <v>1490000</v>
      </c>
      <c r="H110" s="28">
        <v>600000</v>
      </c>
      <c r="I110" s="14">
        <v>0</v>
      </c>
      <c r="J110" s="14">
        <v>147382</v>
      </c>
      <c r="K110" s="14">
        <v>61714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21">
        <f t="shared" si="172"/>
        <v>209096</v>
      </c>
    </row>
    <row r="111" spans="2:21" ht="30" hidden="1" x14ac:dyDescent="0.25">
      <c r="B111" s="7" t="s">
        <v>181</v>
      </c>
      <c r="C111" s="7" t="s">
        <v>182</v>
      </c>
      <c r="D111" s="37">
        <f t="shared" ref="D111" si="180">+D112+D116+D119+D122+D129</f>
        <v>221586313</v>
      </c>
      <c r="E111" s="57">
        <f>+E112+E114+E116+E119+E122+E129</f>
        <v>31721074</v>
      </c>
      <c r="F111" s="57">
        <f t="shared" ref="F111:G111" si="181">+F112++F114+F116+F119+F122+F129</f>
        <v>25423765.460000001</v>
      </c>
      <c r="G111" s="57">
        <f t="shared" si="181"/>
        <v>57144839.460000001</v>
      </c>
      <c r="H111" s="37">
        <f t="shared" ref="H111" si="182">+H112+H116+H119+H122+H129</f>
        <v>221586313</v>
      </c>
      <c r="I111" s="15">
        <f t="shared" ref="I111:T111" si="183">+I112+I114+I116+I119+I122+I129</f>
        <v>70000</v>
      </c>
      <c r="J111" s="15">
        <f t="shared" si="183"/>
        <v>95492.640000000014</v>
      </c>
      <c r="K111" s="15">
        <f t="shared" si="183"/>
        <v>484628.64</v>
      </c>
      <c r="L111" s="15">
        <f t="shared" si="183"/>
        <v>492591.74</v>
      </c>
      <c r="M111" s="15">
        <f t="shared" si="183"/>
        <v>300666.43</v>
      </c>
      <c r="N111" s="15">
        <f t="shared" si="183"/>
        <v>395369.5</v>
      </c>
      <c r="O111" s="15">
        <f t="shared" si="183"/>
        <v>4212994.37</v>
      </c>
      <c r="P111" s="15">
        <f t="shared" si="183"/>
        <v>705470.3</v>
      </c>
      <c r="Q111" s="15">
        <f t="shared" si="183"/>
        <v>1898241.94</v>
      </c>
      <c r="R111" s="15">
        <f t="shared" si="183"/>
        <v>2116574.9700000002</v>
      </c>
      <c r="S111" s="15">
        <f t="shared" si="183"/>
        <v>2599052.1800000002</v>
      </c>
      <c r="T111" s="15">
        <f t="shared" si="183"/>
        <v>0</v>
      </c>
      <c r="U111" s="21">
        <f t="shared" si="172"/>
        <v>13371082.710000001</v>
      </c>
    </row>
    <row r="112" spans="2:21" hidden="1" x14ac:dyDescent="0.25">
      <c r="B112" s="7" t="s">
        <v>183</v>
      </c>
      <c r="C112" s="7" t="s">
        <v>184</v>
      </c>
      <c r="D112" s="37">
        <f t="shared" ref="D112" si="184">+D113</f>
        <v>240000</v>
      </c>
      <c r="E112" s="57">
        <f t="shared" ref="E112:H114" si="185">+E113</f>
        <v>200000</v>
      </c>
      <c r="F112" s="57">
        <f t="shared" si="185"/>
        <v>0</v>
      </c>
      <c r="G112" s="57">
        <f t="shared" si="185"/>
        <v>200000</v>
      </c>
      <c r="H112" s="37">
        <f t="shared" si="185"/>
        <v>240000</v>
      </c>
      <c r="I112" s="15">
        <f t="shared" ref="I112:T112" si="186">+I113</f>
        <v>0</v>
      </c>
      <c r="J112" s="15">
        <f t="shared" si="186"/>
        <v>0</v>
      </c>
      <c r="K112" s="15">
        <f t="shared" si="186"/>
        <v>4450.21</v>
      </c>
      <c r="L112" s="15">
        <f t="shared" si="186"/>
        <v>2578.6</v>
      </c>
      <c r="M112" s="15">
        <f t="shared" si="186"/>
        <v>2163.23</v>
      </c>
      <c r="N112" s="15">
        <f t="shared" si="186"/>
        <v>2486.54</v>
      </c>
      <c r="O112" s="15">
        <f t="shared" si="186"/>
        <v>2918.98</v>
      </c>
      <c r="P112" s="15">
        <f t="shared" si="186"/>
        <v>1787.77</v>
      </c>
      <c r="Q112" s="15">
        <f t="shared" si="186"/>
        <v>2414.1</v>
      </c>
      <c r="R112" s="15">
        <f t="shared" si="186"/>
        <v>2314.9699999999998</v>
      </c>
      <c r="S112" s="15">
        <f t="shared" si="186"/>
        <v>3870.3</v>
      </c>
      <c r="T112" s="15">
        <f t="shared" si="186"/>
        <v>0</v>
      </c>
      <c r="U112" s="21">
        <f t="shared" si="172"/>
        <v>24984.699999999997</v>
      </c>
    </row>
    <row r="113" spans="2:21" ht="21" customHeight="1" x14ac:dyDescent="0.25">
      <c r="B113" s="10" t="s">
        <v>185</v>
      </c>
      <c r="C113" s="10" t="s">
        <v>184</v>
      </c>
      <c r="D113" s="28">
        <v>240000</v>
      </c>
      <c r="E113" s="59">
        <v>200000</v>
      </c>
      <c r="F113" s="59">
        <v>0</v>
      </c>
      <c r="G113" s="59">
        <f>+E113+F113</f>
        <v>200000</v>
      </c>
      <c r="H113" s="28">
        <v>240000</v>
      </c>
      <c r="I113" s="14">
        <v>0</v>
      </c>
      <c r="J113" s="14">
        <v>0</v>
      </c>
      <c r="K113" s="14">
        <v>4450.21</v>
      </c>
      <c r="L113" s="14">
        <v>2578.6</v>
      </c>
      <c r="M113" s="14">
        <v>2163.23</v>
      </c>
      <c r="N113" s="14">
        <v>2486.54</v>
      </c>
      <c r="O113" s="14">
        <v>2918.98</v>
      </c>
      <c r="P113" s="14">
        <v>1787.77</v>
      </c>
      <c r="Q113" s="14">
        <v>2414.1</v>
      </c>
      <c r="R113" s="14">
        <v>2314.9699999999998</v>
      </c>
      <c r="S113" s="14">
        <v>3870.3</v>
      </c>
      <c r="T113" s="14">
        <v>0</v>
      </c>
      <c r="U113" s="21">
        <f t="shared" si="172"/>
        <v>24984.699999999997</v>
      </c>
    </row>
    <row r="114" spans="2:21" ht="21" hidden="1" customHeight="1" x14ac:dyDescent="0.25">
      <c r="B114" s="7" t="s">
        <v>533</v>
      </c>
      <c r="C114" s="7" t="s">
        <v>534</v>
      </c>
      <c r="D114" s="37">
        <f t="shared" ref="D114" si="187">+D115+D116</f>
        <v>350000</v>
      </c>
      <c r="E114" s="57">
        <f t="shared" si="185"/>
        <v>1200000</v>
      </c>
      <c r="F114" s="57">
        <f t="shared" si="185"/>
        <v>-500000</v>
      </c>
      <c r="G114" s="57">
        <f t="shared" si="185"/>
        <v>700000</v>
      </c>
      <c r="H114" s="37">
        <f t="shared" ref="H114" si="188">+H115+H116</f>
        <v>350000</v>
      </c>
      <c r="I114" s="15">
        <f t="shared" ref="I114:T114" si="189">+I115</f>
        <v>0</v>
      </c>
      <c r="J114" s="15">
        <f t="shared" si="189"/>
        <v>0</v>
      </c>
      <c r="K114" s="15">
        <f t="shared" si="189"/>
        <v>790</v>
      </c>
      <c r="L114" s="15">
        <f t="shared" si="189"/>
        <v>5870</v>
      </c>
      <c r="M114" s="15">
        <f t="shared" si="189"/>
        <v>5080</v>
      </c>
      <c r="N114" s="15">
        <f t="shared" si="189"/>
        <v>3330</v>
      </c>
      <c r="O114" s="15">
        <f t="shared" si="189"/>
        <v>2880</v>
      </c>
      <c r="P114" s="15">
        <f t="shared" si="189"/>
        <v>2370</v>
      </c>
      <c r="Q114" s="15">
        <f t="shared" si="189"/>
        <v>790</v>
      </c>
      <c r="R114" s="15">
        <f t="shared" si="189"/>
        <v>4330</v>
      </c>
      <c r="S114" s="15">
        <f t="shared" si="189"/>
        <v>2370</v>
      </c>
      <c r="T114" s="15">
        <f t="shared" si="189"/>
        <v>0</v>
      </c>
      <c r="U114" s="21">
        <f t="shared" ref="U114" si="190">+SUM(I114:T114)</f>
        <v>27810</v>
      </c>
    </row>
    <row r="115" spans="2:21" ht="21" customHeight="1" x14ac:dyDescent="0.25">
      <c r="B115" s="10" t="s">
        <v>535</v>
      </c>
      <c r="C115" s="10" t="s">
        <v>534</v>
      </c>
      <c r="D115" s="28"/>
      <c r="E115" s="59">
        <v>1200000</v>
      </c>
      <c r="F115" s="59">
        <v>-500000</v>
      </c>
      <c r="G115" s="59">
        <f>+E115+F115</f>
        <v>700000</v>
      </c>
      <c r="H115" s="28"/>
      <c r="I115" s="14"/>
      <c r="J115" s="14"/>
      <c r="K115" s="14">
        <v>790</v>
      </c>
      <c r="L115" s="14">
        <v>5870</v>
      </c>
      <c r="M115" s="14">
        <v>5080</v>
      </c>
      <c r="N115" s="14">
        <v>3330</v>
      </c>
      <c r="O115" s="14">
        <v>2880</v>
      </c>
      <c r="P115" s="14">
        <v>2370</v>
      </c>
      <c r="Q115" s="14">
        <v>790</v>
      </c>
      <c r="R115" s="14">
        <v>4330</v>
      </c>
      <c r="S115" s="14">
        <v>2370</v>
      </c>
      <c r="T115" s="14"/>
      <c r="U115" s="21"/>
    </row>
    <row r="116" spans="2:21" ht="21" hidden="1" customHeight="1" x14ac:dyDescent="0.25">
      <c r="B116" s="7" t="s">
        <v>186</v>
      </c>
      <c r="C116" s="7" t="s">
        <v>187</v>
      </c>
      <c r="D116" s="37">
        <f t="shared" ref="D116" si="191">+D117+D118</f>
        <v>350000</v>
      </c>
      <c r="E116" s="57">
        <f t="shared" ref="E116:H116" si="192">+E117+E118</f>
        <v>350000</v>
      </c>
      <c r="F116" s="57">
        <f t="shared" si="192"/>
        <v>0</v>
      </c>
      <c r="G116" s="57">
        <f t="shared" si="192"/>
        <v>350000</v>
      </c>
      <c r="H116" s="37">
        <f t="shared" si="192"/>
        <v>350000</v>
      </c>
      <c r="I116" s="15">
        <f t="shared" ref="I116:Q116" si="193">+I117+I118</f>
        <v>0</v>
      </c>
      <c r="J116" s="15">
        <f t="shared" si="193"/>
        <v>12390</v>
      </c>
      <c r="K116" s="15">
        <f t="shared" si="193"/>
        <v>10620</v>
      </c>
      <c r="L116" s="15">
        <f t="shared" si="193"/>
        <v>10620</v>
      </c>
      <c r="M116" s="15">
        <f t="shared" si="193"/>
        <v>10620</v>
      </c>
      <c r="N116" s="15">
        <f t="shared" si="193"/>
        <v>12390</v>
      </c>
      <c r="O116" s="15">
        <f t="shared" si="193"/>
        <v>20060</v>
      </c>
      <c r="P116" s="15">
        <f t="shared" si="193"/>
        <v>20060</v>
      </c>
      <c r="Q116" s="15">
        <f t="shared" si="193"/>
        <v>0</v>
      </c>
      <c r="R116" s="15">
        <f t="shared" ref="R116:T116" si="194">+R117+R118</f>
        <v>28910</v>
      </c>
      <c r="S116" s="15">
        <f t="shared" ref="S116" si="195">+S117+S118</f>
        <v>20060</v>
      </c>
      <c r="T116" s="15">
        <f t="shared" si="194"/>
        <v>0</v>
      </c>
      <c r="U116" s="21">
        <f t="shared" si="172"/>
        <v>145730</v>
      </c>
    </row>
    <row r="117" spans="2:21" ht="21" customHeight="1" x14ac:dyDescent="0.25">
      <c r="B117" s="10" t="s">
        <v>188</v>
      </c>
      <c r="C117" s="10" t="s">
        <v>189</v>
      </c>
      <c r="D117" s="28">
        <v>200000</v>
      </c>
      <c r="E117" s="59">
        <v>200000</v>
      </c>
      <c r="F117" s="59">
        <v>0</v>
      </c>
      <c r="G117" s="59">
        <f>+E117+F117</f>
        <v>200000</v>
      </c>
      <c r="H117" s="28">
        <v>200000</v>
      </c>
      <c r="I117" s="14">
        <v>0</v>
      </c>
      <c r="J117" s="14">
        <v>12390</v>
      </c>
      <c r="K117" s="14">
        <v>10620</v>
      </c>
      <c r="L117" s="14">
        <v>10620</v>
      </c>
      <c r="M117" s="14">
        <v>10620</v>
      </c>
      <c r="N117" s="14">
        <v>12390</v>
      </c>
      <c r="O117" s="14">
        <v>20060</v>
      </c>
      <c r="P117" s="14">
        <v>20060</v>
      </c>
      <c r="Q117" s="14">
        <v>0</v>
      </c>
      <c r="R117" s="14">
        <v>28910</v>
      </c>
      <c r="S117" s="14">
        <v>20060</v>
      </c>
      <c r="T117" s="14">
        <v>0</v>
      </c>
      <c r="U117" s="21">
        <f t="shared" si="172"/>
        <v>145730</v>
      </c>
    </row>
    <row r="118" spans="2:21" ht="21" customHeight="1" x14ac:dyDescent="0.25">
      <c r="B118" s="10" t="s">
        <v>190</v>
      </c>
      <c r="C118" s="10" t="s">
        <v>191</v>
      </c>
      <c r="D118" s="28">
        <v>150000</v>
      </c>
      <c r="E118" s="59">
        <v>150000</v>
      </c>
      <c r="F118" s="59">
        <v>0</v>
      </c>
      <c r="G118" s="59">
        <f>+E118+F118</f>
        <v>150000</v>
      </c>
      <c r="H118" s="28">
        <v>150000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21">
        <f t="shared" si="172"/>
        <v>0</v>
      </c>
    </row>
    <row r="119" spans="2:21" ht="36" hidden="1" customHeight="1" x14ac:dyDescent="0.25">
      <c r="B119" s="7" t="s">
        <v>192</v>
      </c>
      <c r="C119" s="7" t="s">
        <v>193</v>
      </c>
      <c r="D119" s="37">
        <f t="shared" ref="D119" si="196">+D120+D121</f>
        <v>206886313</v>
      </c>
      <c r="E119" s="57">
        <f t="shared" ref="E119:H119" si="197">+E120+E121</f>
        <v>2100000</v>
      </c>
      <c r="F119" s="57">
        <f t="shared" si="197"/>
        <v>3000000</v>
      </c>
      <c r="G119" s="57">
        <f t="shared" si="197"/>
        <v>5100000</v>
      </c>
      <c r="H119" s="37">
        <f t="shared" si="197"/>
        <v>206886313</v>
      </c>
      <c r="I119" s="15">
        <f t="shared" ref="I119:Q119" si="198">+I120+I121</f>
        <v>0</v>
      </c>
      <c r="J119" s="15">
        <f t="shared" si="198"/>
        <v>0</v>
      </c>
      <c r="K119" s="15">
        <f t="shared" si="198"/>
        <v>0</v>
      </c>
      <c r="L119" s="15">
        <f t="shared" si="198"/>
        <v>0</v>
      </c>
      <c r="M119" s="15">
        <f t="shared" si="198"/>
        <v>0</v>
      </c>
      <c r="N119" s="15">
        <f t="shared" si="198"/>
        <v>0</v>
      </c>
      <c r="O119" s="15">
        <f t="shared" si="198"/>
        <v>3185208.42</v>
      </c>
      <c r="P119" s="15">
        <f t="shared" si="198"/>
        <v>0</v>
      </c>
      <c r="Q119" s="15">
        <f t="shared" si="198"/>
        <v>0</v>
      </c>
      <c r="R119" s="15">
        <f t="shared" ref="R119:T119" si="199">+R120+R121</f>
        <v>0</v>
      </c>
      <c r="S119" s="15">
        <f t="shared" ref="S119" si="200">+S120+S121</f>
        <v>0</v>
      </c>
      <c r="T119" s="15">
        <f t="shared" si="199"/>
        <v>0</v>
      </c>
      <c r="U119" s="21">
        <f t="shared" si="172"/>
        <v>3185208.42</v>
      </c>
    </row>
    <row r="120" spans="2:21" ht="21" customHeight="1" x14ac:dyDescent="0.25">
      <c r="B120" s="10" t="s">
        <v>194</v>
      </c>
      <c r="C120" s="10" t="s">
        <v>195</v>
      </c>
      <c r="D120" s="28">
        <v>206836313</v>
      </c>
      <c r="E120" s="59">
        <v>100000</v>
      </c>
      <c r="F120" s="59">
        <v>0</v>
      </c>
      <c r="G120" s="59">
        <f>+E120+F120</f>
        <v>100000</v>
      </c>
      <c r="H120" s="28">
        <v>206836313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21">
        <f t="shared" si="172"/>
        <v>0</v>
      </c>
    </row>
    <row r="121" spans="2:21" ht="21" customHeight="1" x14ac:dyDescent="0.25">
      <c r="B121" s="10" t="s">
        <v>196</v>
      </c>
      <c r="C121" s="10" t="s">
        <v>197</v>
      </c>
      <c r="D121" s="28">
        <v>50000</v>
      </c>
      <c r="E121" s="59">
        <v>2000000</v>
      </c>
      <c r="F121" s="59">
        <v>3000000</v>
      </c>
      <c r="G121" s="59">
        <f>+E121+F121</f>
        <v>5000000</v>
      </c>
      <c r="H121" s="28">
        <v>50000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3185208.42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172"/>
        <v>3185208.42</v>
      </c>
    </row>
    <row r="122" spans="2:21" ht="21" hidden="1" customHeight="1" x14ac:dyDescent="0.25">
      <c r="B122" s="7" t="s">
        <v>198</v>
      </c>
      <c r="C122" s="7" t="s">
        <v>199</v>
      </c>
      <c r="D122" s="37">
        <f t="shared" ref="D122" si="201">+SUM(D123:D128)</f>
        <v>14050000</v>
      </c>
      <c r="E122" s="57">
        <f t="shared" ref="E122" si="202">+SUM(E123:E128)</f>
        <v>27571074</v>
      </c>
      <c r="F122" s="57">
        <f>+SUM(F123:F128)</f>
        <v>18923765.460000001</v>
      </c>
      <c r="G122" s="57">
        <f>+SUM(G123:G128)</f>
        <v>46494839.460000001</v>
      </c>
      <c r="H122" s="37">
        <f t="shared" ref="H122" si="203">+SUM(H123:H128)</f>
        <v>14050000</v>
      </c>
      <c r="I122" s="15">
        <f t="shared" ref="I122:Q122" si="204">+SUM(I123:I128)</f>
        <v>0</v>
      </c>
      <c r="J122" s="15">
        <f t="shared" si="204"/>
        <v>153102.64000000001</v>
      </c>
      <c r="K122" s="15">
        <f t="shared" si="204"/>
        <v>468768.43</v>
      </c>
      <c r="L122" s="15">
        <f t="shared" si="204"/>
        <v>466615.14</v>
      </c>
      <c r="M122" s="15">
        <f t="shared" si="204"/>
        <v>268993.2</v>
      </c>
      <c r="N122" s="15">
        <f t="shared" si="204"/>
        <v>372531.96</v>
      </c>
      <c r="O122" s="15">
        <f t="shared" si="204"/>
        <v>997319.97</v>
      </c>
      <c r="P122" s="15">
        <f t="shared" si="204"/>
        <v>676646.53</v>
      </c>
      <c r="Q122" s="15">
        <f t="shared" si="204"/>
        <v>1203646.77</v>
      </c>
      <c r="R122" s="15">
        <f t="shared" ref="R122:T122" si="205">+SUM(R123:R128)</f>
        <v>2081020</v>
      </c>
      <c r="S122" s="15">
        <f t="shared" ref="S122" si="206">+SUM(S123:S128)</f>
        <v>2570448.8800000004</v>
      </c>
      <c r="T122" s="15">
        <f t="shared" si="205"/>
        <v>0</v>
      </c>
      <c r="U122" s="21">
        <f t="shared" si="172"/>
        <v>9259093.5200000014</v>
      </c>
    </row>
    <row r="123" spans="2:21" ht="21" customHeight="1" x14ac:dyDescent="0.25">
      <c r="B123" s="10" t="s">
        <v>200</v>
      </c>
      <c r="C123" s="10" t="s">
        <v>516</v>
      </c>
      <c r="D123" s="28">
        <v>1000000</v>
      </c>
      <c r="E123" s="59">
        <v>18871074</v>
      </c>
      <c r="F123" s="59">
        <v>10290965.460000001</v>
      </c>
      <c r="G123" s="59">
        <f>+E123+F123</f>
        <v>29162039.460000001</v>
      </c>
      <c r="H123" s="28">
        <v>1000000</v>
      </c>
      <c r="I123" s="14">
        <v>0</v>
      </c>
      <c r="J123" s="14">
        <v>0</v>
      </c>
      <c r="K123" s="14">
        <v>246802.11</v>
      </c>
      <c r="L123" s="14">
        <v>186478.82</v>
      </c>
      <c r="M123" s="14">
        <v>8826.7999999999993</v>
      </c>
      <c r="N123" s="14">
        <v>118831.96</v>
      </c>
      <c r="O123" s="14">
        <v>644207.32999999996</v>
      </c>
      <c r="P123" s="14">
        <v>601485.25</v>
      </c>
      <c r="Q123" s="14">
        <v>639710.49</v>
      </c>
      <c r="R123" s="14">
        <v>1744920</v>
      </c>
      <c r="S123" s="14">
        <v>464354.13</v>
      </c>
      <c r="T123" s="14">
        <v>0</v>
      </c>
      <c r="U123" s="21">
        <f t="shared" si="172"/>
        <v>4655616.8899999997</v>
      </c>
    </row>
    <row r="124" spans="2:21" ht="21" customHeight="1" x14ac:dyDescent="0.25">
      <c r="B124" s="10" t="s">
        <v>514</v>
      </c>
      <c r="C124" s="10" t="s">
        <v>515</v>
      </c>
      <c r="D124" s="28">
        <v>3000000</v>
      </c>
      <c r="E124" s="59">
        <v>3500000</v>
      </c>
      <c r="F124" s="59">
        <v>0</v>
      </c>
      <c r="G124" s="59">
        <f t="shared" ref="G124:G128" si="207">+E124+F124</f>
        <v>3500000</v>
      </c>
      <c r="H124" s="28">
        <v>3000000</v>
      </c>
      <c r="I124" s="14">
        <v>0</v>
      </c>
      <c r="J124" s="14">
        <v>119770</v>
      </c>
      <c r="K124" s="14">
        <v>100300</v>
      </c>
      <c r="L124" s="14">
        <v>261370</v>
      </c>
      <c r="M124" s="14">
        <v>242490</v>
      </c>
      <c r="N124" s="14">
        <v>253700</v>
      </c>
      <c r="O124" s="14">
        <v>319780</v>
      </c>
      <c r="P124" s="14">
        <v>59000</v>
      </c>
      <c r="Q124" s="14">
        <v>477900</v>
      </c>
      <c r="R124" s="14">
        <v>171100</v>
      </c>
      <c r="S124" s="14">
        <v>265420</v>
      </c>
      <c r="T124" s="14">
        <v>0</v>
      </c>
      <c r="U124" s="21">
        <f t="shared" ref="U124" si="208">+SUM(I124:T124)</f>
        <v>2270830</v>
      </c>
    </row>
    <row r="125" spans="2:21" ht="21" customHeight="1" x14ac:dyDescent="0.25">
      <c r="B125" s="10" t="s">
        <v>201</v>
      </c>
      <c r="C125" s="10" t="s">
        <v>202</v>
      </c>
      <c r="D125" s="28">
        <v>3000000</v>
      </c>
      <c r="E125" s="59">
        <v>2000000</v>
      </c>
      <c r="F125" s="59">
        <v>7632800</v>
      </c>
      <c r="G125" s="59">
        <f t="shared" si="207"/>
        <v>9632800</v>
      </c>
      <c r="H125" s="28">
        <v>3000000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1828355.55</v>
      </c>
      <c r="T125" s="14">
        <v>0</v>
      </c>
      <c r="U125" s="21">
        <f t="shared" si="172"/>
        <v>1828355.55</v>
      </c>
    </row>
    <row r="126" spans="2:21" ht="21" customHeight="1" x14ac:dyDescent="0.25">
      <c r="B126" s="10" t="s">
        <v>203</v>
      </c>
      <c r="C126" s="10" t="s">
        <v>204</v>
      </c>
      <c r="D126" s="28">
        <v>1000000</v>
      </c>
      <c r="E126" s="59">
        <v>1000000</v>
      </c>
      <c r="F126" s="59">
        <v>0</v>
      </c>
      <c r="G126" s="59">
        <f t="shared" si="207"/>
        <v>1000000</v>
      </c>
      <c r="H126" s="28">
        <v>1000000</v>
      </c>
      <c r="I126" s="14">
        <v>0</v>
      </c>
      <c r="J126" s="14">
        <v>0</v>
      </c>
      <c r="K126" s="14">
        <v>105000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69875</v>
      </c>
      <c r="R126" s="14">
        <v>165000</v>
      </c>
      <c r="S126" s="14">
        <v>0</v>
      </c>
      <c r="T126" s="14">
        <v>0</v>
      </c>
      <c r="U126" s="21">
        <f t="shared" si="172"/>
        <v>339875</v>
      </c>
    </row>
    <row r="127" spans="2:21" ht="21" customHeight="1" x14ac:dyDescent="0.25">
      <c r="B127" s="10" t="s">
        <v>205</v>
      </c>
      <c r="C127" s="10" t="s">
        <v>206</v>
      </c>
      <c r="D127" s="28">
        <v>50000</v>
      </c>
      <c r="E127" s="59">
        <v>200000</v>
      </c>
      <c r="F127" s="59">
        <v>350000</v>
      </c>
      <c r="G127" s="59">
        <f t="shared" si="207"/>
        <v>550000</v>
      </c>
      <c r="H127" s="28">
        <v>50000</v>
      </c>
      <c r="I127" s="14">
        <v>0</v>
      </c>
      <c r="J127" s="14">
        <v>33332.639999999999</v>
      </c>
      <c r="K127" s="14">
        <v>16666.32</v>
      </c>
      <c r="L127" s="14">
        <v>18766.32</v>
      </c>
      <c r="M127" s="14">
        <v>17676.400000000001</v>
      </c>
      <c r="N127" s="14">
        <v>0</v>
      </c>
      <c r="O127" s="14">
        <v>33332.639999999999</v>
      </c>
      <c r="P127" s="14">
        <v>16161.28</v>
      </c>
      <c r="Q127" s="14">
        <v>16161.28</v>
      </c>
      <c r="R127" s="14">
        <v>0</v>
      </c>
      <c r="S127" s="14">
        <v>12319.2</v>
      </c>
      <c r="T127" s="14">
        <v>0</v>
      </c>
      <c r="U127" s="21">
        <f t="shared" si="172"/>
        <v>164416.08000000002</v>
      </c>
    </row>
    <row r="128" spans="2:21" ht="21" customHeight="1" x14ac:dyDescent="0.25">
      <c r="B128" s="10" t="s">
        <v>207</v>
      </c>
      <c r="C128" s="10" t="s">
        <v>208</v>
      </c>
      <c r="D128" s="28">
        <v>6000000</v>
      </c>
      <c r="E128" s="59">
        <v>2000000</v>
      </c>
      <c r="F128" s="59">
        <v>650000</v>
      </c>
      <c r="G128" s="59">
        <f t="shared" si="207"/>
        <v>2650000</v>
      </c>
      <c r="H128" s="28">
        <v>6000000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21">
        <f t="shared" si="172"/>
        <v>0</v>
      </c>
    </row>
    <row r="129" spans="2:23" ht="21" hidden="1" customHeight="1" x14ac:dyDescent="0.25">
      <c r="B129" s="7" t="s">
        <v>209</v>
      </c>
      <c r="C129" s="7" t="s">
        <v>210</v>
      </c>
      <c r="D129" s="37">
        <f t="shared" ref="D129" si="209">+D130</f>
        <v>60000</v>
      </c>
      <c r="E129" s="57">
        <f t="shared" ref="E129:G129" si="210">+E130+E131</f>
        <v>300000</v>
      </c>
      <c r="F129" s="57">
        <f t="shared" si="210"/>
        <v>4000000</v>
      </c>
      <c r="G129" s="57">
        <f t="shared" si="210"/>
        <v>4300000</v>
      </c>
      <c r="H129" s="37">
        <f t="shared" ref="H129" si="211">+H130</f>
        <v>60000</v>
      </c>
      <c r="I129" s="15">
        <f t="shared" ref="I129:S129" si="212">+I130+I131</f>
        <v>70000</v>
      </c>
      <c r="J129" s="15">
        <f t="shared" si="212"/>
        <v>-70000</v>
      </c>
      <c r="K129" s="15">
        <f t="shared" si="212"/>
        <v>0</v>
      </c>
      <c r="L129" s="15">
        <f t="shared" si="212"/>
        <v>6908</v>
      </c>
      <c r="M129" s="15">
        <f t="shared" si="212"/>
        <v>13810</v>
      </c>
      <c r="N129" s="15">
        <f t="shared" si="212"/>
        <v>4631</v>
      </c>
      <c r="O129" s="15">
        <f t="shared" si="212"/>
        <v>4607</v>
      </c>
      <c r="P129" s="15">
        <f t="shared" si="212"/>
        <v>4606</v>
      </c>
      <c r="Q129" s="15">
        <f t="shared" si="212"/>
        <v>691391.07</v>
      </c>
      <c r="R129" s="15">
        <f t="shared" si="212"/>
        <v>0</v>
      </c>
      <c r="S129" s="15">
        <f t="shared" si="212"/>
        <v>2303</v>
      </c>
      <c r="T129" s="15">
        <f t="shared" ref="T129" si="213">+T130+T131</f>
        <v>0</v>
      </c>
      <c r="U129" s="21">
        <f t="shared" si="172"/>
        <v>728256.07</v>
      </c>
    </row>
    <row r="130" spans="2:23" ht="21" customHeight="1" x14ac:dyDescent="0.25">
      <c r="B130" s="10" t="s">
        <v>211</v>
      </c>
      <c r="C130" s="10" t="s">
        <v>212</v>
      </c>
      <c r="D130" s="28">
        <v>60000</v>
      </c>
      <c r="E130" s="59">
        <v>100000</v>
      </c>
      <c r="F130" s="59">
        <v>500000</v>
      </c>
      <c r="G130" s="59">
        <f>+E130+F130</f>
        <v>600000</v>
      </c>
      <c r="H130" s="28">
        <v>60000</v>
      </c>
      <c r="I130" s="14"/>
      <c r="J130" s="14">
        <v>0</v>
      </c>
      <c r="K130" s="14">
        <v>0</v>
      </c>
      <c r="L130" s="14">
        <v>6908</v>
      </c>
      <c r="M130" s="14">
        <v>13810</v>
      </c>
      <c r="N130" s="14">
        <v>4631</v>
      </c>
      <c r="O130" s="14">
        <v>4607</v>
      </c>
      <c r="P130" s="14">
        <v>4606</v>
      </c>
      <c r="Q130" s="14">
        <v>9212</v>
      </c>
      <c r="R130" s="14">
        <v>0</v>
      </c>
      <c r="S130" s="14">
        <v>2303</v>
      </c>
      <c r="T130" s="14">
        <v>0</v>
      </c>
      <c r="U130" s="21">
        <f t="shared" si="172"/>
        <v>46077</v>
      </c>
    </row>
    <row r="131" spans="2:23" ht="21" customHeight="1" x14ac:dyDescent="0.25">
      <c r="B131" s="10" t="s">
        <v>510</v>
      </c>
      <c r="C131" s="10" t="s">
        <v>511</v>
      </c>
      <c r="D131" s="28"/>
      <c r="E131" s="59">
        <v>200000</v>
      </c>
      <c r="F131" s="59">
        <v>3500000</v>
      </c>
      <c r="G131" s="59">
        <f>+E131+F131</f>
        <v>3700000</v>
      </c>
      <c r="H131" s="28"/>
      <c r="I131" s="14">
        <v>70000</v>
      </c>
      <c r="J131" s="14">
        <v>-70000</v>
      </c>
      <c r="K131" s="14"/>
      <c r="L131" s="14"/>
      <c r="M131" s="14"/>
      <c r="N131" s="14"/>
      <c r="O131" s="14"/>
      <c r="P131" s="14"/>
      <c r="Q131" s="14">
        <v>682179.07</v>
      </c>
      <c r="R131" s="14"/>
      <c r="S131" s="14"/>
      <c r="T131" s="14"/>
      <c r="U131" s="21"/>
    </row>
    <row r="132" spans="2:23" ht="21" hidden="1" customHeight="1" x14ac:dyDescent="0.25">
      <c r="B132" s="7" t="s">
        <v>213</v>
      </c>
      <c r="C132" s="7" t="s">
        <v>214</v>
      </c>
      <c r="D132" s="37">
        <f>+D135</f>
        <v>18600000</v>
      </c>
      <c r="E132" s="57">
        <f>E133+E135</f>
        <v>12000000</v>
      </c>
      <c r="F132" s="57">
        <f t="shared" ref="F132:G132" si="214">F133+F135</f>
        <v>-4332800</v>
      </c>
      <c r="G132" s="57">
        <f t="shared" si="214"/>
        <v>7667200</v>
      </c>
      <c r="H132" s="37">
        <f>+H135</f>
        <v>18600000</v>
      </c>
      <c r="I132" s="15">
        <f>I133+I135</f>
        <v>0</v>
      </c>
      <c r="J132" s="15">
        <f t="shared" ref="J132:U132" si="215">J133+J135</f>
        <v>733219.9</v>
      </c>
      <c r="K132" s="15">
        <f t="shared" si="215"/>
        <v>514288.14</v>
      </c>
      <c r="L132" s="15">
        <f t="shared" si="215"/>
        <v>377795.2</v>
      </c>
      <c r="M132" s="15">
        <f t="shared" si="215"/>
        <v>503483.16</v>
      </c>
      <c r="N132" s="15">
        <f t="shared" si="215"/>
        <v>545175.79</v>
      </c>
      <c r="O132" s="15">
        <f t="shared" si="215"/>
        <v>175990.73</v>
      </c>
      <c r="P132" s="15">
        <f t="shared" si="215"/>
        <v>280128.03000000003</v>
      </c>
      <c r="Q132" s="15">
        <f t="shared" si="215"/>
        <v>645845.04</v>
      </c>
      <c r="R132" s="15">
        <f t="shared" si="215"/>
        <v>56287.61</v>
      </c>
      <c r="S132" s="15">
        <f t="shared" si="215"/>
        <v>834684.99</v>
      </c>
      <c r="T132" s="15">
        <f t="shared" si="215"/>
        <v>0</v>
      </c>
      <c r="U132" s="15">
        <f t="shared" si="215"/>
        <v>4666898.59</v>
      </c>
    </row>
    <row r="133" spans="2:23" ht="21" hidden="1" customHeight="1" x14ac:dyDescent="0.25">
      <c r="B133" s="7" t="s">
        <v>564</v>
      </c>
      <c r="C133" s="7" t="s">
        <v>566</v>
      </c>
      <c r="D133" s="37">
        <f t="shared" ref="D133:D135" si="216">+D134</f>
        <v>18600000</v>
      </c>
      <c r="E133" s="57">
        <f t="shared" ref="E133:H135" si="217">+E134</f>
        <v>0</v>
      </c>
      <c r="F133" s="57">
        <f t="shared" si="217"/>
        <v>300000</v>
      </c>
      <c r="G133" s="57">
        <f t="shared" si="217"/>
        <v>300000</v>
      </c>
      <c r="H133" s="37">
        <f t="shared" si="217"/>
        <v>18600000</v>
      </c>
      <c r="I133" s="15">
        <f t="shared" ref="I133:T135" si="218">+I134</f>
        <v>0</v>
      </c>
      <c r="J133" s="15">
        <f t="shared" si="218"/>
        <v>70000</v>
      </c>
      <c r="K133" s="15">
        <f t="shared" si="218"/>
        <v>0</v>
      </c>
      <c r="L133" s="15">
        <f t="shared" si="218"/>
        <v>0</v>
      </c>
      <c r="M133" s="15">
        <f t="shared" si="218"/>
        <v>0</v>
      </c>
      <c r="N133" s="15">
        <f t="shared" si="218"/>
        <v>0</v>
      </c>
      <c r="O133" s="15">
        <f t="shared" si="218"/>
        <v>0</v>
      </c>
      <c r="P133" s="15">
        <f t="shared" si="218"/>
        <v>0</v>
      </c>
      <c r="Q133" s="15">
        <f t="shared" si="218"/>
        <v>0</v>
      </c>
      <c r="R133" s="15">
        <f t="shared" si="218"/>
        <v>0</v>
      </c>
      <c r="S133" s="15">
        <f t="shared" si="218"/>
        <v>128354.5</v>
      </c>
      <c r="T133" s="15">
        <f t="shared" si="218"/>
        <v>0</v>
      </c>
      <c r="U133" s="21">
        <f t="shared" ref="U133:U134" si="219">+SUM(I133:T133)</f>
        <v>198354.5</v>
      </c>
    </row>
    <row r="134" spans="2:23" ht="21" customHeight="1" x14ac:dyDescent="0.25">
      <c r="B134" s="10" t="s">
        <v>565</v>
      </c>
      <c r="C134" s="10" t="s">
        <v>566</v>
      </c>
      <c r="D134" s="28">
        <v>18600000</v>
      </c>
      <c r="E134" s="59">
        <v>0</v>
      </c>
      <c r="F134" s="59">
        <v>300000</v>
      </c>
      <c r="G134" s="59">
        <f>+E134+F134</f>
        <v>300000</v>
      </c>
      <c r="H134" s="28">
        <v>18600000</v>
      </c>
      <c r="I134" s="44">
        <v>0</v>
      </c>
      <c r="J134" s="44">
        <v>70000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128354.5</v>
      </c>
      <c r="T134" s="44">
        <v>0</v>
      </c>
      <c r="U134" s="45">
        <f t="shared" si="219"/>
        <v>198354.5</v>
      </c>
    </row>
    <row r="135" spans="2:23" ht="21.75" hidden="1" customHeight="1" x14ac:dyDescent="0.25">
      <c r="B135" s="7" t="s">
        <v>215</v>
      </c>
      <c r="C135" s="7" t="s">
        <v>216</v>
      </c>
      <c r="D135" s="37">
        <f t="shared" si="216"/>
        <v>18600000</v>
      </c>
      <c r="E135" s="57">
        <f t="shared" si="217"/>
        <v>12000000</v>
      </c>
      <c r="F135" s="57">
        <f t="shared" si="217"/>
        <v>-4632800</v>
      </c>
      <c r="G135" s="57">
        <f t="shared" si="217"/>
        <v>7367200</v>
      </c>
      <c r="H135" s="37">
        <f t="shared" si="217"/>
        <v>18600000</v>
      </c>
      <c r="I135" s="15">
        <f t="shared" si="218"/>
        <v>0</v>
      </c>
      <c r="J135" s="15">
        <f t="shared" si="218"/>
        <v>663219.9</v>
      </c>
      <c r="K135" s="15">
        <f t="shared" si="218"/>
        <v>514288.14</v>
      </c>
      <c r="L135" s="15">
        <f t="shared" si="218"/>
        <v>377795.2</v>
      </c>
      <c r="M135" s="15">
        <f t="shared" si="218"/>
        <v>503483.16</v>
      </c>
      <c r="N135" s="15">
        <f t="shared" si="218"/>
        <v>545175.79</v>
      </c>
      <c r="O135" s="15">
        <f t="shared" si="218"/>
        <v>175990.73</v>
      </c>
      <c r="P135" s="15">
        <f t="shared" si="218"/>
        <v>280128.03000000003</v>
      </c>
      <c r="Q135" s="15">
        <f t="shared" si="218"/>
        <v>645845.04</v>
      </c>
      <c r="R135" s="15">
        <f t="shared" si="218"/>
        <v>56287.61</v>
      </c>
      <c r="S135" s="15">
        <f t="shared" si="218"/>
        <v>706330.49</v>
      </c>
      <c r="T135" s="15">
        <f t="shared" si="218"/>
        <v>0</v>
      </c>
      <c r="U135" s="21">
        <f t="shared" si="172"/>
        <v>4468544.09</v>
      </c>
    </row>
    <row r="136" spans="2:23" ht="28.5" customHeight="1" x14ac:dyDescent="0.25">
      <c r="B136" s="10" t="s">
        <v>217</v>
      </c>
      <c r="C136" s="10" t="s">
        <v>216</v>
      </c>
      <c r="D136" s="28">
        <v>18600000</v>
      </c>
      <c r="E136" s="59">
        <v>12000000</v>
      </c>
      <c r="F136" s="59">
        <v>-4632800</v>
      </c>
      <c r="G136" s="59">
        <f>+E136+F136</f>
        <v>7367200</v>
      </c>
      <c r="H136" s="28">
        <v>18600000</v>
      </c>
      <c r="I136" s="44">
        <v>0</v>
      </c>
      <c r="J136" s="44">
        <v>663219.9</v>
      </c>
      <c r="K136" s="44">
        <v>514288.14</v>
      </c>
      <c r="L136" s="44">
        <v>377795.2</v>
      </c>
      <c r="M136" s="44">
        <v>503483.16</v>
      </c>
      <c r="N136" s="44">
        <v>545175.79</v>
      </c>
      <c r="O136" s="44">
        <v>175990.73</v>
      </c>
      <c r="P136" s="44">
        <v>280128.03000000003</v>
      </c>
      <c r="Q136" s="44">
        <v>645845.04</v>
      </c>
      <c r="R136" s="44">
        <v>56287.61</v>
      </c>
      <c r="S136" s="44">
        <v>706330.49</v>
      </c>
      <c r="T136" s="44">
        <v>0</v>
      </c>
      <c r="U136" s="45">
        <f t="shared" si="172"/>
        <v>4468544.09</v>
      </c>
    </row>
    <row r="137" spans="2:23" ht="15.75" customHeight="1" x14ac:dyDescent="0.25">
      <c r="B137" s="9">
        <v>2.2999999999999998</v>
      </c>
      <c r="C137" s="7" t="s">
        <v>218</v>
      </c>
      <c r="D137" s="33">
        <f>+D164+D171+D185+D194+D138+D145+D152+D162</f>
        <v>44665000</v>
      </c>
      <c r="E137" s="57">
        <f>+E164+E171+E185+E194+E138+E145+E152+E162</f>
        <v>62400000</v>
      </c>
      <c r="F137" s="57">
        <f t="shared" ref="F137" si="220">+F164+F171+F185+F194+F138+F145+F152+F162</f>
        <v>-5926003.7199999997</v>
      </c>
      <c r="G137" s="57">
        <f>+G164+G171+G185+G194+G138+G145+G152+G162</f>
        <v>56473996.280000001</v>
      </c>
      <c r="H137" s="33">
        <f>+H164+H171+H185+H194+H138+H145+H152+H162</f>
        <v>44665000</v>
      </c>
      <c r="I137" s="15">
        <f t="shared" ref="I137:S137" si="221">+I138+I145+I152+I161+I171+I185+I194+I164</f>
        <v>14150.08</v>
      </c>
      <c r="J137" s="15">
        <f t="shared" si="221"/>
        <v>1291526.06</v>
      </c>
      <c r="K137" s="15">
        <f t="shared" si="221"/>
        <v>407852.52</v>
      </c>
      <c r="L137" s="15">
        <f t="shared" si="221"/>
        <v>824132.92999999993</v>
      </c>
      <c r="M137" s="15">
        <f t="shared" si="221"/>
        <v>6410026.46</v>
      </c>
      <c r="N137" s="15">
        <f t="shared" si="221"/>
        <v>1498264.99</v>
      </c>
      <c r="O137" s="15">
        <f t="shared" si="221"/>
        <v>1837181.25</v>
      </c>
      <c r="P137" s="15">
        <f t="shared" si="221"/>
        <v>1397879.41</v>
      </c>
      <c r="Q137" s="15">
        <f t="shared" si="221"/>
        <v>862497.24</v>
      </c>
      <c r="R137" s="15">
        <f t="shared" si="221"/>
        <v>1138033.46</v>
      </c>
      <c r="S137" s="15">
        <f t="shared" si="221"/>
        <v>486442.54000000004</v>
      </c>
      <c r="T137" s="15">
        <f t="shared" ref="T137" si="222">+T138+T145+T152+T161+T171+T185+T194+T164</f>
        <v>0</v>
      </c>
      <c r="U137" s="20">
        <f t="shared" ref="U137:U168" si="223">+SUM(I137:T137)</f>
        <v>16167986.940000001</v>
      </c>
      <c r="W137" s="17"/>
    </row>
    <row r="138" spans="2:23" hidden="1" x14ac:dyDescent="0.25">
      <c r="B138" s="7" t="s">
        <v>219</v>
      </c>
      <c r="C138" s="7" t="s">
        <v>220</v>
      </c>
      <c r="D138" s="38">
        <f t="shared" ref="D138" si="224">+D139+D141+D143</f>
        <v>500000</v>
      </c>
      <c r="E138" s="57">
        <f>+E139+E141+E143</f>
        <v>2600000</v>
      </c>
      <c r="F138" s="57">
        <f t="shared" ref="F138:H138" si="225">+F139+F141+F143</f>
        <v>800000</v>
      </c>
      <c r="G138" s="57">
        <f t="shared" si="225"/>
        <v>3400000</v>
      </c>
      <c r="H138" s="38">
        <f t="shared" si="225"/>
        <v>500000</v>
      </c>
      <c r="I138" s="15">
        <f t="shared" ref="I138:Q138" si="226">+I139+I141+I143</f>
        <v>0</v>
      </c>
      <c r="J138" s="15">
        <f t="shared" si="226"/>
        <v>30624.080000000002</v>
      </c>
      <c r="K138" s="15">
        <f t="shared" si="226"/>
        <v>48080.76</v>
      </c>
      <c r="L138" s="15">
        <f t="shared" si="226"/>
        <v>11621.76</v>
      </c>
      <c r="M138" s="15">
        <f t="shared" si="226"/>
        <v>13869.98</v>
      </c>
      <c r="N138" s="15">
        <f t="shared" si="226"/>
        <v>13255</v>
      </c>
      <c r="O138" s="15">
        <f t="shared" si="226"/>
        <v>967628.39</v>
      </c>
      <c r="P138" s="15">
        <f t="shared" si="226"/>
        <v>0</v>
      </c>
      <c r="Q138" s="15">
        <f t="shared" si="226"/>
        <v>214688.66</v>
      </c>
      <c r="R138" s="15">
        <f t="shared" ref="R138:T138" si="227">+R139+R141+R143</f>
        <v>14206</v>
      </c>
      <c r="S138" s="15">
        <f t="shared" ref="S138" si="228">+S139+S141+S143</f>
        <v>147794.33000000002</v>
      </c>
      <c r="T138" s="15">
        <f t="shared" si="227"/>
        <v>0</v>
      </c>
      <c r="U138" s="20">
        <f t="shared" si="223"/>
        <v>1461768.96</v>
      </c>
    </row>
    <row r="139" spans="2:23" ht="17.25" hidden="1" customHeight="1" x14ac:dyDescent="0.25">
      <c r="B139" s="7" t="s">
        <v>221</v>
      </c>
      <c r="C139" s="7" t="s">
        <v>222</v>
      </c>
      <c r="D139" s="38">
        <f t="shared" ref="D139" si="229">+D140</f>
        <v>400000</v>
      </c>
      <c r="E139" s="57">
        <f>+E140</f>
        <v>1000000</v>
      </c>
      <c r="F139" s="57">
        <f t="shared" ref="F139:H139" si="230">+F140</f>
        <v>0</v>
      </c>
      <c r="G139" s="57">
        <f t="shared" si="230"/>
        <v>1000000</v>
      </c>
      <c r="H139" s="38">
        <f t="shared" si="230"/>
        <v>400000</v>
      </c>
      <c r="I139" s="15">
        <f t="shared" ref="I139:T139" si="231">+I140</f>
        <v>0</v>
      </c>
      <c r="J139" s="15">
        <f t="shared" si="231"/>
        <v>30624.080000000002</v>
      </c>
      <c r="K139" s="15">
        <f t="shared" si="231"/>
        <v>48080.76</v>
      </c>
      <c r="L139" s="15">
        <f t="shared" si="231"/>
        <v>11621.76</v>
      </c>
      <c r="M139" s="15">
        <f t="shared" si="231"/>
        <v>13869.98</v>
      </c>
      <c r="N139" s="15">
        <f t="shared" si="231"/>
        <v>13255</v>
      </c>
      <c r="O139" s="15">
        <f t="shared" si="231"/>
        <v>89144.4</v>
      </c>
      <c r="P139" s="15">
        <f t="shared" si="231"/>
        <v>0</v>
      </c>
      <c r="Q139" s="15">
        <f t="shared" si="231"/>
        <v>19470</v>
      </c>
      <c r="R139" s="15">
        <f t="shared" si="231"/>
        <v>14206</v>
      </c>
      <c r="S139" s="15">
        <f t="shared" si="231"/>
        <v>50185</v>
      </c>
      <c r="T139" s="15">
        <f t="shared" si="231"/>
        <v>0</v>
      </c>
      <c r="U139" s="20">
        <f t="shared" si="223"/>
        <v>290456.98</v>
      </c>
    </row>
    <row r="140" spans="2:23" ht="20.25" customHeight="1" x14ac:dyDescent="0.25">
      <c r="B140" s="10" t="s">
        <v>223</v>
      </c>
      <c r="C140" s="10" t="s">
        <v>222</v>
      </c>
      <c r="D140" s="31">
        <v>400000</v>
      </c>
      <c r="E140" s="59">
        <v>1000000</v>
      </c>
      <c r="F140" s="59">
        <v>0</v>
      </c>
      <c r="G140" s="59">
        <f>+E140+F140</f>
        <v>1000000</v>
      </c>
      <c r="H140" s="31">
        <v>400000</v>
      </c>
      <c r="I140" s="14">
        <v>0</v>
      </c>
      <c r="J140" s="14">
        <v>30624.080000000002</v>
      </c>
      <c r="K140" s="14">
        <v>48080.76</v>
      </c>
      <c r="L140" s="14">
        <v>11621.76</v>
      </c>
      <c r="M140" s="14">
        <v>13869.98</v>
      </c>
      <c r="N140" s="14">
        <v>13255</v>
      </c>
      <c r="O140" s="14">
        <v>89144.4</v>
      </c>
      <c r="P140" s="14">
        <v>0</v>
      </c>
      <c r="Q140" s="14">
        <v>19470</v>
      </c>
      <c r="R140" s="14">
        <v>14206</v>
      </c>
      <c r="S140" s="14">
        <v>50185</v>
      </c>
      <c r="T140" s="14">
        <v>0</v>
      </c>
      <c r="U140" s="21">
        <f t="shared" si="223"/>
        <v>290456.98</v>
      </c>
    </row>
    <row r="141" spans="2:23" ht="20.25" hidden="1" customHeight="1" x14ac:dyDescent="0.25">
      <c r="B141" s="7" t="s">
        <v>224</v>
      </c>
      <c r="C141" s="7" t="s">
        <v>225</v>
      </c>
      <c r="D141" s="38">
        <f t="shared" ref="D141" si="232">+D142</f>
        <v>50000</v>
      </c>
      <c r="E141" s="57">
        <v>1500000</v>
      </c>
      <c r="F141" s="57">
        <f t="shared" ref="F141:H141" si="233">+F142</f>
        <v>800000</v>
      </c>
      <c r="G141" s="57">
        <f t="shared" si="233"/>
        <v>2300000</v>
      </c>
      <c r="H141" s="38">
        <f t="shared" si="233"/>
        <v>50000</v>
      </c>
      <c r="I141" s="15">
        <f t="shared" ref="I141:T141" si="234">+I142</f>
        <v>0</v>
      </c>
      <c r="J141" s="15">
        <f t="shared" si="234"/>
        <v>0</v>
      </c>
      <c r="K141" s="15">
        <f t="shared" si="234"/>
        <v>0</v>
      </c>
      <c r="L141" s="15">
        <f t="shared" si="234"/>
        <v>0</v>
      </c>
      <c r="M141" s="15">
        <f t="shared" si="234"/>
        <v>0</v>
      </c>
      <c r="N141" s="15">
        <f t="shared" si="234"/>
        <v>0</v>
      </c>
      <c r="O141" s="15">
        <f t="shared" si="234"/>
        <v>878483.99</v>
      </c>
      <c r="P141" s="15">
        <f t="shared" si="234"/>
        <v>0</v>
      </c>
      <c r="Q141" s="15">
        <f t="shared" si="234"/>
        <v>195218.66</v>
      </c>
      <c r="R141" s="15">
        <f t="shared" si="234"/>
        <v>0</v>
      </c>
      <c r="S141" s="15">
        <f t="shared" si="234"/>
        <v>97609.33</v>
      </c>
      <c r="T141" s="15">
        <f t="shared" si="234"/>
        <v>0</v>
      </c>
      <c r="U141" s="21">
        <f t="shared" si="223"/>
        <v>1171311.98</v>
      </c>
    </row>
    <row r="142" spans="2:23" ht="20.25" customHeight="1" x14ac:dyDescent="0.25">
      <c r="B142" s="10" t="s">
        <v>226</v>
      </c>
      <c r="C142" s="10" t="s">
        <v>227</v>
      </c>
      <c r="D142" s="31">
        <v>50000</v>
      </c>
      <c r="E142" s="59">
        <v>1500000</v>
      </c>
      <c r="F142" s="59">
        <v>800000</v>
      </c>
      <c r="G142" s="59">
        <f>+E142+F142</f>
        <v>2300000</v>
      </c>
      <c r="H142" s="31">
        <v>50000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878483.99</v>
      </c>
      <c r="P142" s="14">
        <v>0</v>
      </c>
      <c r="Q142" s="14">
        <v>195218.66</v>
      </c>
      <c r="R142" s="14">
        <v>0</v>
      </c>
      <c r="S142" s="14">
        <v>97609.33</v>
      </c>
      <c r="T142" s="14">
        <v>0</v>
      </c>
      <c r="U142" s="21">
        <f t="shared" si="223"/>
        <v>1171311.98</v>
      </c>
    </row>
    <row r="143" spans="2:23" ht="2.25" hidden="1" customHeight="1" x14ac:dyDescent="0.25">
      <c r="B143" s="7" t="s">
        <v>228</v>
      </c>
      <c r="C143" s="7" t="s">
        <v>229</v>
      </c>
      <c r="D143" s="38">
        <f t="shared" ref="D143" si="235">+D144</f>
        <v>50000</v>
      </c>
      <c r="E143" s="57">
        <v>100000</v>
      </c>
      <c r="F143" s="57">
        <f t="shared" ref="F143:H143" si="236">+F144</f>
        <v>0</v>
      </c>
      <c r="G143" s="57">
        <f t="shared" si="236"/>
        <v>100000</v>
      </c>
      <c r="H143" s="38">
        <f t="shared" si="236"/>
        <v>50000</v>
      </c>
      <c r="I143" s="15">
        <f t="shared" ref="I143:T143" si="237">+I144</f>
        <v>0</v>
      </c>
      <c r="J143" s="15">
        <f t="shared" si="237"/>
        <v>0</v>
      </c>
      <c r="K143" s="15">
        <f t="shared" si="237"/>
        <v>0</v>
      </c>
      <c r="L143" s="15">
        <f t="shared" si="237"/>
        <v>0</v>
      </c>
      <c r="M143" s="15">
        <f t="shared" si="237"/>
        <v>0</v>
      </c>
      <c r="N143" s="15">
        <f t="shared" si="237"/>
        <v>0</v>
      </c>
      <c r="O143" s="15">
        <f t="shared" si="237"/>
        <v>0</v>
      </c>
      <c r="P143" s="15">
        <f t="shared" si="237"/>
        <v>0</v>
      </c>
      <c r="Q143" s="15">
        <f t="shared" si="237"/>
        <v>0</v>
      </c>
      <c r="R143" s="15">
        <f t="shared" si="237"/>
        <v>0</v>
      </c>
      <c r="S143" s="15">
        <f t="shared" si="237"/>
        <v>0</v>
      </c>
      <c r="T143" s="15">
        <f t="shared" si="237"/>
        <v>0</v>
      </c>
      <c r="U143" s="21">
        <f t="shared" si="223"/>
        <v>0</v>
      </c>
    </row>
    <row r="144" spans="2:23" ht="20.25" customHeight="1" x14ac:dyDescent="0.25">
      <c r="B144" s="10" t="s">
        <v>230</v>
      </c>
      <c r="C144" s="10" t="s">
        <v>229</v>
      </c>
      <c r="D144" s="31">
        <v>50000</v>
      </c>
      <c r="E144" s="59">
        <v>100000</v>
      </c>
      <c r="F144" s="59">
        <v>0</v>
      </c>
      <c r="G144" s="59">
        <f>+E144+F144</f>
        <v>100000</v>
      </c>
      <c r="H144" s="31">
        <v>50000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21">
        <f t="shared" si="223"/>
        <v>0</v>
      </c>
    </row>
    <row r="145" spans="2:23" ht="20.25" hidden="1" customHeight="1" x14ac:dyDescent="0.25">
      <c r="B145" s="7" t="s">
        <v>231</v>
      </c>
      <c r="C145" s="7" t="s">
        <v>232</v>
      </c>
      <c r="D145" s="38">
        <f t="shared" ref="D145" si="238">+D146+D148+D150</f>
        <v>2100000</v>
      </c>
      <c r="E145" s="57">
        <v>3300000</v>
      </c>
      <c r="F145" s="57">
        <f t="shared" ref="F145:H145" si="239">+F146+F148+F150</f>
        <v>0</v>
      </c>
      <c r="G145" s="57">
        <f t="shared" si="239"/>
        <v>3300000</v>
      </c>
      <c r="H145" s="38">
        <f t="shared" si="239"/>
        <v>2100000</v>
      </c>
      <c r="I145" s="15">
        <f t="shared" ref="I145:Q145" si="240">+I146+I148+I150</f>
        <v>0</v>
      </c>
      <c r="J145" s="15">
        <f t="shared" si="240"/>
        <v>0</v>
      </c>
      <c r="K145" s="15">
        <f t="shared" si="240"/>
        <v>0</v>
      </c>
      <c r="L145" s="15">
        <f t="shared" si="240"/>
        <v>11328</v>
      </c>
      <c r="M145" s="15">
        <f t="shared" si="240"/>
        <v>0</v>
      </c>
      <c r="N145" s="15">
        <f t="shared" si="240"/>
        <v>977925</v>
      </c>
      <c r="O145" s="15">
        <f t="shared" si="240"/>
        <v>0</v>
      </c>
      <c r="P145" s="15">
        <f t="shared" si="240"/>
        <v>0</v>
      </c>
      <c r="Q145" s="15">
        <f t="shared" si="240"/>
        <v>0</v>
      </c>
      <c r="R145" s="15">
        <f t="shared" ref="R145:T145" si="241">+R146+R148+R150</f>
        <v>13806</v>
      </c>
      <c r="S145" s="15">
        <f t="shared" ref="S145" si="242">+S146+S148+S150</f>
        <v>0</v>
      </c>
      <c r="T145" s="15">
        <f t="shared" si="241"/>
        <v>0</v>
      </c>
      <c r="U145" s="21">
        <f t="shared" si="223"/>
        <v>1003059</v>
      </c>
    </row>
    <row r="146" spans="2:23" ht="20.25" hidden="1" customHeight="1" x14ac:dyDescent="0.25">
      <c r="B146" s="7" t="s">
        <v>233</v>
      </c>
      <c r="C146" s="7" t="s">
        <v>234</v>
      </c>
      <c r="D146" s="38">
        <f t="shared" ref="D146" si="243">+D147</f>
        <v>50000</v>
      </c>
      <c r="E146" s="57">
        <v>100000</v>
      </c>
      <c r="F146" s="57">
        <f t="shared" ref="F146:H146" si="244">+F147</f>
        <v>0</v>
      </c>
      <c r="G146" s="57">
        <f t="shared" si="244"/>
        <v>100000</v>
      </c>
      <c r="H146" s="38">
        <f t="shared" si="244"/>
        <v>50000</v>
      </c>
      <c r="I146" s="15">
        <f t="shared" ref="I146:T146" si="245">+I147</f>
        <v>0</v>
      </c>
      <c r="J146" s="15">
        <f t="shared" si="245"/>
        <v>0</v>
      </c>
      <c r="K146" s="15">
        <f t="shared" si="245"/>
        <v>0</v>
      </c>
      <c r="L146" s="15">
        <f t="shared" si="245"/>
        <v>11328</v>
      </c>
      <c r="M146" s="15">
        <f t="shared" si="245"/>
        <v>0</v>
      </c>
      <c r="N146" s="15">
        <f t="shared" si="245"/>
        <v>0</v>
      </c>
      <c r="O146" s="15">
        <f t="shared" si="245"/>
        <v>0</v>
      </c>
      <c r="P146" s="15">
        <f t="shared" si="245"/>
        <v>0</v>
      </c>
      <c r="Q146" s="15">
        <f t="shared" si="245"/>
        <v>0</v>
      </c>
      <c r="R146" s="15">
        <f t="shared" si="245"/>
        <v>0</v>
      </c>
      <c r="S146" s="15">
        <f t="shared" si="245"/>
        <v>0</v>
      </c>
      <c r="T146" s="15">
        <f t="shared" si="245"/>
        <v>0</v>
      </c>
      <c r="U146" s="21">
        <f t="shared" si="223"/>
        <v>11328</v>
      </c>
    </row>
    <row r="147" spans="2:23" ht="20.25" customHeight="1" x14ac:dyDescent="0.25">
      <c r="B147" s="10" t="s">
        <v>235</v>
      </c>
      <c r="C147" s="10" t="s">
        <v>234</v>
      </c>
      <c r="D147" s="31">
        <v>50000</v>
      </c>
      <c r="E147" s="59">
        <v>100000</v>
      </c>
      <c r="F147" s="59">
        <v>0</v>
      </c>
      <c r="G147" s="59">
        <f>+E147+F147</f>
        <v>100000</v>
      </c>
      <c r="H147" s="31">
        <v>50000</v>
      </c>
      <c r="I147" s="14">
        <v>0</v>
      </c>
      <c r="J147" s="14">
        <v>0</v>
      </c>
      <c r="K147" s="14">
        <v>0</v>
      </c>
      <c r="L147" s="14">
        <v>11328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21">
        <f t="shared" si="223"/>
        <v>11328</v>
      </c>
    </row>
    <row r="148" spans="2:23" ht="20.25" hidden="1" customHeight="1" x14ac:dyDescent="0.25">
      <c r="B148" s="7" t="s">
        <v>236</v>
      </c>
      <c r="C148" s="7" t="s">
        <v>237</v>
      </c>
      <c r="D148" s="38">
        <f t="shared" ref="D148" si="246">+D149</f>
        <v>2000000</v>
      </c>
      <c r="E148" s="57">
        <v>3000000</v>
      </c>
      <c r="F148" s="57">
        <f t="shared" ref="F148:H148" si="247">+F149</f>
        <v>0</v>
      </c>
      <c r="G148" s="57">
        <f t="shared" si="247"/>
        <v>3000000</v>
      </c>
      <c r="H148" s="38">
        <f t="shared" si="247"/>
        <v>2000000</v>
      </c>
      <c r="I148" s="15">
        <f t="shared" ref="I148:T148" si="248">+I149</f>
        <v>0</v>
      </c>
      <c r="J148" s="15">
        <f t="shared" si="248"/>
        <v>0</v>
      </c>
      <c r="K148" s="15">
        <f t="shared" si="248"/>
        <v>0</v>
      </c>
      <c r="L148" s="15">
        <f t="shared" si="248"/>
        <v>0</v>
      </c>
      <c r="M148" s="15">
        <f t="shared" si="248"/>
        <v>0</v>
      </c>
      <c r="N148" s="15">
        <f t="shared" si="248"/>
        <v>977925</v>
      </c>
      <c r="O148" s="15">
        <f t="shared" si="248"/>
        <v>0</v>
      </c>
      <c r="P148" s="15">
        <f t="shared" si="248"/>
        <v>0</v>
      </c>
      <c r="Q148" s="15">
        <f t="shared" si="248"/>
        <v>0</v>
      </c>
      <c r="R148" s="15">
        <f t="shared" si="248"/>
        <v>13806</v>
      </c>
      <c r="S148" s="15">
        <f t="shared" si="248"/>
        <v>0</v>
      </c>
      <c r="T148" s="15">
        <f t="shared" si="248"/>
        <v>0</v>
      </c>
      <c r="U148" s="21">
        <f t="shared" si="223"/>
        <v>991731</v>
      </c>
    </row>
    <row r="149" spans="2:23" ht="20.25" customHeight="1" x14ac:dyDescent="0.25">
      <c r="B149" s="10" t="s">
        <v>238</v>
      </c>
      <c r="C149" s="8" t="s">
        <v>237</v>
      </c>
      <c r="D149" s="31">
        <v>2000000</v>
      </c>
      <c r="E149" s="59">
        <v>3000000</v>
      </c>
      <c r="F149" s="59">
        <v>0</v>
      </c>
      <c r="G149" s="59">
        <f>+E149+F149</f>
        <v>3000000</v>
      </c>
      <c r="H149" s="31">
        <v>2000000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977925</v>
      </c>
      <c r="O149" s="14">
        <v>0</v>
      </c>
      <c r="P149" s="14">
        <v>0</v>
      </c>
      <c r="Q149" s="14">
        <v>0</v>
      </c>
      <c r="R149" s="14">
        <v>13806</v>
      </c>
      <c r="S149" s="14">
        <v>0</v>
      </c>
      <c r="T149" s="14">
        <v>0</v>
      </c>
      <c r="U149" s="21">
        <f t="shared" si="223"/>
        <v>991731</v>
      </c>
    </row>
    <row r="150" spans="2:23" ht="20.25" hidden="1" customHeight="1" x14ac:dyDescent="0.25">
      <c r="B150" s="7" t="s">
        <v>239</v>
      </c>
      <c r="C150" s="7" t="s">
        <v>240</v>
      </c>
      <c r="D150" s="38">
        <f t="shared" ref="D150" si="249">+D151</f>
        <v>50000</v>
      </c>
      <c r="E150" s="57">
        <v>200000</v>
      </c>
      <c r="F150" s="57">
        <f t="shared" ref="F150:H150" si="250">+F151</f>
        <v>0</v>
      </c>
      <c r="G150" s="57">
        <f t="shared" si="250"/>
        <v>200000</v>
      </c>
      <c r="H150" s="38">
        <f t="shared" si="250"/>
        <v>50000</v>
      </c>
      <c r="I150" s="15">
        <f t="shared" ref="I150:T150" si="251">+I151</f>
        <v>0</v>
      </c>
      <c r="J150" s="15">
        <f t="shared" si="251"/>
        <v>0</v>
      </c>
      <c r="K150" s="15">
        <f t="shared" si="251"/>
        <v>0</v>
      </c>
      <c r="L150" s="15">
        <f t="shared" si="251"/>
        <v>0</v>
      </c>
      <c r="M150" s="15">
        <f t="shared" si="251"/>
        <v>0</v>
      </c>
      <c r="N150" s="15">
        <f t="shared" si="251"/>
        <v>0</v>
      </c>
      <c r="O150" s="15">
        <f t="shared" si="251"/>
        <v>0</v>
      </c>
      <c r="P150" s="15">
        <f t="shared" si="251"/>
        <v>0</v>
      </c>
      <c r="Q150" s="15">
        <f t="shared" si="251"/>
        <v>0</v>
      </c>
      <c r="R150" s="15">
        <f t="shared" si="251"/>
        <v>0</v>
      </c>
      <c r="S150" s="15">
        <f t="shared" si="251"/>
        <v>0</v>
      </c>
      <c r="T150" s="15">
        <f t="shared" si="251"/>
        <v>0</v>
      </c>
      <c r="U150" s="21">
        <f t="shared" si="223"/>
        <v>0</v>
      </c>
    </row>
    <row r="151" spans="2:23" ht="20.25" customHeight="1" x14ac:dyDescent="0.25">
      <c r="B151" s="10" t="s">
        <v>241</v>
      </c>
      <c r="C151" s="10" t="s">
        <v>240</v>
      </c>
      <c r="D151" s="31">
        <v>50000</v>
      </c>
      <c r="E151" s="59">
        <v>200000</v>
      </c>
      <c r="F151" s="59">
        <v>0</v>
      </c>
      <c r="G151" s="59">
        <f>+E151+F151</f>
        <v>200000</v>
      </c>
      <c r="H151" s="31">
        <v>50000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21">
        <f t="shared" si="223"/>
        <v>0</v>
      </c>
    </row>
    <row r="152" spans="2:23" ht="20.25" hidden="1" customHeight="1" x14ac:dyDescent="0.25">
      <c r="B152" s="7" t="s">
        <v>242</v>
      </c>
      <c r="C152" s="7" t="s">
        <v>243</v>
      </c>
      <c r="D152" s="38">
        <f t="shared" ref="D152" si="252">+D153+D155+D157+D159</f>
        <v>700000</v>
      </c>
      <c r="E152" s="57">
        <v>1050000</v>
      </c>
      <c r="F152" s="57">
        <f t="shared" ref="F152:H152" si="253">+F153+F155+F157+F159</f>
        <v>0</v>
      </c>
      <c r="G152" s="57">
        <f t="shared" si="253"/>
        <v>1050000</v>
      </c>
      <c r="H152" s="38">
        <f t="shared" si="253"/>
        <v>700000</v>
      </c>
      <c r="I152" s="15">
        <f t="shared" ref="I152:Q152" si="254">+I153+I155+I157+I159</f>
        <v>0</v>
      </c>
      <c r="J152" s="15">
        <f t="shared" si="254"/>
        <v>0</v>
      </c>
      <c r="K152" s="15">
        <f t="shared" si="254"/>
        <v>130135.12</v>
      </c>
      <c r="L152" s="15">
        <f t="shared" si="254"/>
        <v>23010</v>
      </c>
      <c r="M152" s="15">
        <f t="shared" si="254"/>
        <v>58056</v>
      </c>
      <c r="N152" s="15">
        <f t="shared" si="254"/>
        <v>0</v>
      </c>
      <c r="O152" s="15">
        <f t="shared" si="254"/>
        <v>0</v>
      </c>
      <c r="P152" s="15">
        <f t="shared" si="254"/>
        <v>70174.600000000006</v>
      </c>
      <c r="Q152" s="15">
        <f t="shared" si="254"/>
        <v>0</v>
      </c>
      <c r="R152" s="15">
        <f t="shared" ref="R152:T152" si="255">+R153+R155+R157+R159</f>
        <v>0</v>
      </c>
      <c r="S152" s="15">
        <f t="shared" ref="S152" si="256">+S153+S155+S157+S159</f>
        <v>106046.59999999999</v>
      </c>
      <c r="T152" s="15">
        <f t="shared" si="255"/>
        <v>0</v>
      </c>
      <c r="U152" s="21">
        <f t="shared" si="223"/>
        <v>387422.31999999995</v>
      </c>
    </row>
    <row r="153" spans="2:23" ht="20.25" hidden="1" customHeight="1" x14ac:dyDescent="0.25">
      <c r="B153" s="7" t="s">
        <v>244</v>
      </c>
      <c r="C153" s="7" t="s">
        <v>245</v>
      </c>
      <c r="D153" s="38">
        <f t="shared" ref="D153" si="257">+D154</f>
        <v>300000</v>
      </c>
      <c r="E153" s="57">
        <v>350000</v>
      </c>
      <c r="F153" s="57">
        <f t="shared" ref="F153:H153" si="258">+F154</f>
        <v>0</v>
      </c>
      <c r="G153" s="57">
        <f t="shared" si="258"/>
        <v>350000</v>
      </c>
      <c r="H153" s="38">
        <f t="shared" si="258"/>
        <v>300000</v>
      </c>
      <c r="I153" s="15">
        <f t="shared" ref="I153:T153" si="259">+I154</f>
        <v>0</v>
      </c>
      <c r="J153" s="15">
        <f t="shared" si="259"/>
        <v>0</v>
      </c>
      <c r="K153" s="15">
        <f t="shared" si="259"/>
        <v>16284</v>
      </c>
      <c r="L153" s="15">
        <f t="shared" si="259"/>
        <v>23010</v>
      </c>
      <c r="M153" s="15">
        <f t="shared" si="259"/>
        <v>12036</v>
      </c>
      <c r="N153" s="15">
        <f t="shared" si="259"/>
        <v>0</v>
      </c>
      <c r="O153" s="15">
        <f t="shared" si="259"/>
        <v>0</v>
      </c>
      <c r="P153" s="15">
        <f t="shared" si="259"/>
        <v>0</v>
      </c>
      <c r="Q153" s="15">
        <f t="shared" si="259"/>
        <v>0</v>
      </c>
      <c r="R153" s="15">
        <f t="shared" si="259"/>
        <v>0</v>
      </c>
      <c r="S153" s="15">
        <f t="shared" si="259"/>
        <v>38515.199999999997</v>
      </c>
      <c r="T153" s="15">
        <f t="shared" si="259"/>
        <v>0</v>
      </c>
      <c r="U153" s="21">
        <f t="shared" si="223"/>
        <v>89845.2</v>
      </c>
      <c r="W153" s="17"/>
    </row>
    <row r="154" spans="2:23" ht="20.25" customHeight="1" x14ac:dyDescent="0.25">
      <c r="B154" s="10" t="s">
        <v>246</v>
      </c>
      <c r="C154" s="10" t="s">
        <v>245</v>
      </c>
      <c r="D154" s="31">
        <v>300000</v>
      </c>
      <c r="E154" s="59">
        <v>350000</v>
      </c>
      <c r="F154" s="59">
        <v>0</v>
      </c>
      <c r="G154" s="59">
        <f>+E154+F154</f>
        <v>350000</v>
      </c>
      <c r="H154" s="31">
        <v>300000</v>
      </c>
      <c r="I154" s="14">
        <v>0</v>
      </c>
      <c r="J154" s="14">
        <v>0</v>
      </c>
      <c r="K154" s="14">
        <v>16284</v>
      </c>
      <c r="L154" s="14">
        <v>23010</v>
      </c>
      <c r="M154" s="14">
        <v>12036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38515.199999999997</v>
      </c>
      <c r="T154" s="14">
        <v>0</v>
      </c>
      <c r="U154" s="21">
        <f t="shared" si="223"/>
        <v>89845.2</v>
      </c>
    </row>
    <row r="155" spans="2:23" ht="20.25" hidden="1" customHeight="1" x14ac:dyDescent="0.25">
      <c r="B155" s="7" t="s">
        <v>247</v>
      </c>
      <c r="C155" s="7" t="s">
        <v>248</v>
      </c>
      <c r="D155" s="38">
        <f t="shared" ref="D155" si="260">+D156</f>
        <v>200000</v>
      </c>
      <c r="E155" s="57">
        <v>500000</v>
      </c>
      <c r="F155" s="57">
        <f t="shared" ref="F155:H155" si="261">+F156</f>
        <v>0</v>
      </c>
      <c r="G155" s="57">
        <f t="shared" si="261"/>
        <v>500000</v>
      </c>
      <c r="H155" s="38">
        <f t="shared" si="261"/>
        <v>200000</v>
      </c>
      <c r="I155" s="15">
        <f t="shared" ref="I155:T155" si="262">+I156</f>
        <v>0</v>
      </c>
      <c r="J155" s="15">
        <f t="shared" si="262"/>
        <v>0</v>
      </c>
      <c r="K155" s="15">
        <f t="shared" si="262"/>
        <v>113851.12</v>
      </c>
      <c r="L155" s="15">
        <f t="shared" si="262"/>
        <v>0</v>
      </c>
      <c r="M155" s="15">
        <f t="shared" si="262"/>
        <v>46020</v>
      </c>
      <c r="N155" s="15">
        <f t="shared" si="262"/>
        <v>0</v>
      </c>
      <c r="O155" s="15">
        <f t="shared" si="262"/>
        <v>0</v>
      </c>
      <c r="P155" s="15">
        <f t="shared" si="262"/>
        <v>70174.600000000006</v>
      </c>
      <c r="Q155" s="15">
        <f t="shared" si="262"/>
        <v>0</v>
      </c>
      <c r="R155" s="15">
        <f t="shared" si="262"/>
        <v>0</v>
      </c>
      <c r="S155" s="15">
        <f t="shared" si="262"/>
        <v>67531.399999999994</v>
      </c>
      <c r="T155" s="15">
        <f t="shared" si="262"/>
        <v>0</v>
      </c>
      <c r="U155" s="21">
        <f t="shared" si="223"/>
        <v>297577.12</v>
      </c>
    </row>
    <row r="156" spans="2:23" ht="20.25" customHeight="1" x14ac:dyDescent="0.25">
      <c r="B156" s="10" t="s">
        <v>249</v>
      </c>
      <c r="C156" s="10" t="s">
        <v>488</v>
      </c>
      <c r="D156" s="31">
        <v>200000</v>
      </c>
      <c r="E156" s="59">
        <v>500000</v>
      </c>
      <c r="F156" s="59">
        <v>0</v>
      </c>
      <c r="G156" s="59">
        <f>+E156+F156</f>
        <v>500000</v>
      </c>
      <c r="H156" s="31">
        <v>200000</v>
      </c>
      <c r="I156" s="14">
        <v>0</v>
      </c>
      <c r="J156" s="14">
        <v>0</v>
      </c>
      <c r="K156" s="14">
        <v>113851.12</v>
      </c>
      <c r="L156" s="14">
        <v>0</v>
      </c>
      <c r="M156" s="14">
        <v>46020</v>
      </c>
      <c r="N156" s="14">
        <v>0</v>
      </c>
      <c r="O156" s="14">
        <v>0</v>
      </c>
      <c r="P156" s="14">
        <v>70174.600000000006</v>
      </c>
      <c r="Q156" s="14">
        <v>0</v>
      </c>
      <c r="R156" s="14">
        <v>0</v>
      </c>
      <c r="S156" s="14">
        <v>67531.399999999994</v>
      </c>
      <c r="T156" s="14">
        <v>0</v>
      </c>
      <c r="U156" s="21">
        <f t="shared" si="223"/>
        <v>297577.12</v>
      </c>
    </row>
    <row r="157" spans="2:23" ht="20.25" hidden="1" customHeight="1" x14ac:dyDescent="0.25">
      <c r="B157" s="7" t="s">
        <v>250</v>
      </c>
      <c r="C157" s="7" t="s">
        <v>251</v>
      </c>
      <c r="D157" s="38">
        <f t="shared" ref="D157" si="263">+D158</f>
        <v>100000</v>
      </c>
      <c r="E157" s="57">
        <v>100000</v>
      </c>
      <c r="F157" s="57">
        <f t="shared" ref="F157:H157" si="264">+F158</f>
        <v>0</v>
      </c>
      <c r="G157" s="57">
        <f t="shared" si="264"/>
        <v>100000</v>
      </c>
      <c r="H157" s="38">
        <f t="shared" si="264"/>
        <v>100000</v>
      </c>
      <c r="I157" s="15">
        <f t="shared" ref="I157:T157" si="265">+I158</f>
        <v>0</v>
      </c>
      <c r="J157" s="15">
        <f t="shared" si="265"/>
        <v>0</v>
      </c>
      <c r="K157" s="15">
        <f t="shared" si="265"/>
        <v>0</v>
      </c>
      <c r="L157" s="15">
        <f t="shared" si="265"/>
        <v>0</v>
      </c>
      <c r="M157" s="15">
        <f t="shared" si="265"/>
        <v>0</v>
      </c>
      <c r="N157" s="15">
        <f t="shared" si="265"/>
        <v>0</v>
      </c>
      <c r="O157" s="15">
        <f t="shared" si="265"/>
        <v>0</v>
      </c>
      <c r="P157" s="15">
        <f t="shared" si="265"/>
        <v>0</v>
      </c>
      <c r="Q157" s="15">
        <f t="shared" si="265"/>
        <v>0</v>
      </c>
      <c r="R157" s="15">
        <f t="shared" si="265"/>
        <v>0</v>
      </c>
      <c r="S157" s="15">
        <f t="shared" si="265"/>
        <v>0</v>
      </c>
      <c r="T157" s="15">
        <f t="shared" si="265"/>
        <v>0</v>
      </c>
      <c r="U157" s="21">
        <f t="shared" si="223"/>
        <v>0</v>
      </c>
    </row>
    <row r="158" spans="2:23" ht="20.25" customHeight="1" x14ac:dyDescent="0.25">
      <c r="B158" s="10" t="s">
        <v>252</v>
      </c>
      <c r="C158" s="10" t="s">
        <v>251</v>
      </c>
      <c r="D158" s="31">
        <v>100000</v>
      </c>
      <c r="E158" s="59">
        <v>100000</v>
      </c>
      <c r="F158" s="59">
        <v>0</v>
      </c>
      <c r="G158" s="59">
        <f>+E158+F158</f>
        <v>100000</v>
      </c>
      <c r="H158" s="31">
        <v>100000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21">
        <f t="shared" si="223"/>
        <v>0</v>
      </c>
    </row>
    <row r="159" spans="2:23" ht="20.25" hidden="1" customHeight="1" x14ac:dyDescent="0.25">
      <c r="B159" s="7" t="s">
        <v>253</v>
      </c>
      <c r="C159" s="7" t="s">
        <v>254</v>
      </c>
      <c r="D159" s="38">
        <f t="shared" ref="D159" si="266">+D160</f>
        <v>100000</v>
      </c>
      <c r="E159" s="57">
        <v>100000</v>
      </c>
      <c r="F159" s="57">
        <f t="shared" ref="F159:H159" si="267">+F160</f>
        <v>0</v>
      </c>
      <c r="G159" s="57">
        <f t="shared" si="267"/>
        <v>100000</v>
      </c>
      <c r="H159" s="38">
        <f t="shared" si="267"/>
        <v>100000</v>
      </c>
      <c r="I159" s="15">
        <f t="shared" ref="I159:T159" si="268">+I160</f>
        <v>0</v>
      </c>
      <c r="J159" s="15">
        <f t="shared" si="268"/>
        <v>0</v>
      </c>
      <c r="K159" s="15">
        <f t="shared" si="268"/>
        <v>0</v>
      </c>
      <c r="L159" s="15">
        <f t="shared" si="268"/>
        <v>0</v>
      </c>
      <c r="M159" s="15">
        <f t="shared" si="268"/>
        <v>0</v>
      </c>
      <c r="N159" s="15">
        <f t="shared" si="268"/>
        <v>0</v>
      </c>
      <c r="O159" s="15">
        <f t="shared" si="268"/>
        <v>0</v>
      </c>
      <c r="P159" s="15">
        <f t="shared" si="268"/>
        <v>0</v>
      </c>
      <c r="Q159" s="15">
        <f t="shared" si="268"/>
        <v>0</v>
      </c>
      <c r="R159" s="15">
        <f t="shared" si="268"/>
        <v>0</v>
      </c>
      <c r="S159" s="15">
        <f t="shared" si="268"/>
        <v>0</v>
      </c>
      <c r="T159" s="15">
        <f t="shared" si="268"/>
        <v>0</v>
      </c>
      <c r="U159" s="21">
        <f t="shared" si="223"/>
        <v>0</v>
      </c>
    </row>
    <row r="160" spans="2:23" ht="20.25" customHeight="1" x14ac:dyDescent="0.25">
      <c r="B160" s="10" t="s">
        <v>255</v>
      </c>
      <c r="C160" s="10" t="s">
        <v>254</v>
      </c>
      <c r="D160" s="31">
        <v>100000</v>
      </c>
      <c r="E160" s="59">
        <v>100000</v>
      </c>
      <c r="F160" s="59">
        <v>0</v>
      </c>
      <c r="G160" s="59">
        <f>+E160+F160</f>
        <v>100000</v>
      </c>
      <c r="H160" s="31">
        <v>100000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21">
        <f t="shared" si="223"/>
        <v>0</v>
      </c>
    </row>
    <row r="161" spans="2:21" ht="20.25" hidden="1" customHeight="1" x14ac:dyDescent="0.25">
      <c r="B161" s="7" t="s">
        <v>256</v>
      </c>
      <c r="C161" s="7" t="s">
        <v>257</v>
      </c>
      <c r="D161" s="38">
        <f t="shared" ref="D161:D162" si="269">+D162</f>
        <v>15000</v>
      </c>
      <c r="E161" s="57">
        <v>100000</v>
      </c>
      <c r="F161" s="57">
        <f t="shared" ref="F161:H162" si="270">+F162</f>
        <v>0</v>
      </c>
      <c r="G161" s="57">
        <f t="shared" si="270"/>
        <v>100000</v>
      </c>
      <c r="H161" s="38">
        <f t="shared" si="270"/>
        <v>15000</v>
      </c>
      <c r="I161" s="15">
        <f t="shared" ref="I161:T162" si="271">+I162</f>
        <v>0</v>
      </c>
      <c r="J161" s="15">
        <f t="shared" si="271"/>
        <v>0</v>
      </c>
      <c r="K161" s="15">
        <f t="shared" si="271"/>
        <v>0</v>
      </c>
      <c r="L161" s="15">
        <f t="shared" si="271"/>
        <v>1770</v>
      </c>
      <c r="M161" s="15">
        <f t="shared" si="271"/>
        <v>27024.99</v>
      </c>
      <c r="N161" s="15">
        <f t="shared" si="271"/>
        <v>0</v>
      </c>
      <c r="O161" s="15">
        <f t="shared" si="271"/>
        <v>0</v>
      </c>
      <c r="P161" s="15">
        <f t="shared" si="271"/>
        <v>0</v>
      </c>
      <c r="Q161" s="15">
        <f t="shared" si="271"/>
        <v>0</v>
      </c>
      <c r="R161" s="15">
        <f t="shared" si="271"/>
        <v>0</v>
      </c>
      <c r="S161" s="15">
        <f t="shared" si="271"/>
        <v>0</v>
      </c>
      <c r="T161" s="15">
        <f t="shared" si="271"/>
        <v>0</v>
      </c>
      <c r="U161" s="21">
        <f t="shared" si="223"/>
        <v>28794.99</v>
      </c>
    </row>
    <row r="162" spans="2:21" ht="20.25" hidden="1" customHeight="1" x14ac:dyDescent="0.25">
      <c r="B162" s="7" t="s">
        <v>258</v>
      </c>
      <c r="C162" s="7" t="s">
        <v>259</v>
      </c>
      <c r="D162" s="38">
        <f t="shared" si="269"/>
        <v>15000</v>
      </c>
      <c r="E162" s="57">
        <v>100000</v>
      </c>
      <c r="F162" s="57">
        <f t="shared" si="270"/>
        <v>0</v>
      </c>
      <c r="G162" s="57">
        <f t="shared" si="270"/>
        <v>100000</v>
      </c>
      <c r="H162" s="38">
        <f t="shared" si="270"/>
        <v>15000</v>
      </c>
      <c r="I162" s="15">
        <f t="shared" si="271"/>
        <v>0</v>
      </c>
      <c r="J162" s="15">
        <f t="shared" si="271"/>
        <v>0</v>
      </c>
      <c r="K162" s="15">
        <f t="shared" si="271"/>
        <v>0</v>
      </c>
      <c r="L162" s="15">
        <f t="shared" si="271"/>
        <v>1770</v>
      </c>
      <c r="M162" s="15">
        <f t="shared" si="271"/>
        <v>27024.99</v>
      </c>
      <c r="N162" s="15">
        <f t="shared" si="271"/>
        <v>0</v>
      </c>
      <c r="O162" s="15">
        <f t="shared" si="271"/>
        <v>0</v>
      </c>
      <c r="P162" s="15">
        <f t="shared" si="271"/>
        <v>0</v>
      </c>
      <c r="Q162" s="15">
        <f t="shared" si="271"/>
        <v>0</v>
      </c>
      <c r="R162" s="15">
        <f t="shared" si="271"/>
        <v>0</v>
      </c>
      <c r="S162" s="15">
        <f t="shared" si="271"/>
        <v>0</v>
      </c>
      <c r="T162" s="15">
        <f t="shared" si="271"/>
        <v>0</v>
      </c>
      <c r="U162" s="21">
        <f t="shared" si="223"/>
        <v>28794.99</v>
      </c>
    </row>
    <row r="163" spans="2:21" ht="20.25" customHeight="1" x14ac:dyDescent="0.25">
      <c r="B163" s="10" t="s">
        <v>260</v>
      </c>
      <c r="C163" s="10" t="s">
        <v>259</v>
      </c>
      <c r="D163" s="31">
        <v>15000</v>
      </c>
      <c r="E163" s="59">
        <v>100000</v>
      </c>
      <c r="F163" s="59">
        <v>0</v>
      </c>
      <c r="G163" s="59">
        <f>+E163+F163</f>
        <v>100000</v>
      </c>
      <c r="H163" s="31">
        <v>15000</v>
      </c>
      <c r="I163" s="14">
        <v>0</v>
      </c>
      <c r="J163" s="14">
        <v>0</v>
      </c>
      <c r="K163" s="14">
        <v>0</v>
      </c>
      <c r="L163" s="14">
        <v>1770</v>
      </c>
      <c r="M163" s="14">
        <v>27024.99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21">
        <f t="shared" si="223"/>
        <v>28794.99</v>
      </c>
    </row>
    <row r="164" spans="2:21" ht="20.25" hidden="1" customHeight="1" x14ac:dyDescent="0.25">
      <c r="B164" s="7" t="s">
        <v>261</v>
      </c>
      <c r="C164" s="7" t="s">
        <v>262</v>
      </c>
      <c r="D164" s="38">
        <f t="shared" ref="D164" si="272">+D165+D167+D169</f>
        <v>2050000</v>
      </c>
      <c r="E164" s="57">
        <v>2800000</v>
      </c>
      <c r="F164" s="57">
        <f t="shared" ref="F164" si="273">+F165+F167+F169</f>
        <v>0</v>
      </c>
      <c r="G164" s="57">
        <f>+G165+G167+G169</f>
        <v>2800000</v>
      </c>
      <c r="H164" s="38">
        <f t="shared" ref="H164" si="274">+H165+H167+H169</f>
        <v>2050000</v>
      </c>
      <c r="I164" s="15">
        <f t="shared" ref="I164:Q164" si="275">+I165+I167+I169</f>
        <v>0</v>
      </c>
      <c r="J164" s="15">
        <f t="shared" si="275"/>
        <v>0</v>
      </c>
      <c r="K164" s="15">
        <f t="shared" si="275"/>
        <v>0</v>
      </c>
      <c r="L164" s="15">
        <f t="shared" si="275"/>
        <v>82600</v>
      </c>
      <c r="M164" s="15">
        <f t="shared" si="275"/>
        <v>0</v>
      </c>
      <c r="N164" s="15">
        <f t="shared" si="275"/>
        <v>0</v>
      </c>
      <c r="O164" s="15">
        <f t="shared" si="275"/>
        <v>0</v>
      </c>
      <c r="P164" s="15">
        <f t="shared" si="275"/>
        <v>0</v>
      </c>
      <c r="Q164" s="15">
        <f t="shared" si="275"/>
        <v>0</v>
      </c>
      <c r="R164" s="15">
        <f t="shared" ref="R164:T164" si="276">+R165+R167+R169</f>
        <v>167088</v>
      </c>
      <c r="S164" s="15">
        <f t="shared" ref="S164" si="277">+S165+S167+S169</f>
        <v>0</v>
      </c>
      <c r="T164" s="15">
        <f t="shared" si="276"/>
        <v>0</v>
      </c>
      <c r="U164" s="21">
        <f t="shared" si="223"/>
        <v>249688</v>
      </c>
    </row>
    <row r="165" spans="2:21" ht="20.25" hidden="1" customHeight="1" x14ac:dyDescent="0.25">
      <c r="B165" s="7" t="s">
        <v>263</v>
      </c>
      <c r="C165" s="7" t="s">
        <v>264</v>
      </c>
      <c r="D165" s="38">
        <f t="shared" ref="D165" si="278">+D166</f>
        <v>50000</v>
      </c>
      <c r="E165" s="57">
        <v>100000</v>
      </c>
      <c r="F165" s="57">
        <f t="shared" ref="F165:H165" si="279">+F166</f>
        <v>0</v>
      </c>
      <c r="G165" s="57">
        <f t="shared" si="279"/>
        <v>100000</v>
      </c>
      <c r="H165" s="38">
        <f t="shared" si="279"/>
        <v>50000</v>
      </c>
      <c r="I165" s="15">
        <f t="shared" ref="I165:T165" si="280">+I166</f>
        <v>0</v>
      </c>
      <c r="J165" s="15">
        <f t="shared" si="280"/>
        <v>0</v>
      </c>
      <c r="K165" s="15">
        <f t="shared" si="280"/>
        <v>0</v>
      </c>
      <c r="L165" s="15">
        <f t="shared" si="280"/>
        <v>0</v>
      </c>
      <c r="M165" s="15">
        <f t="shared" si="280"/>
        <v>0</v>
      </c>
      <c r="N165" s="15">
        <f t="shared" si="280"/>
        <v>0</v>
      </c>
      <c r="O165" s="15">
        <f t="shared" si="280"/>
        <v>0</v>
      </c>
      <c r="P165" s="15">
        <f t="shared" si="280"/>
        <v>0</v>
      </c>
      <c r="Q165" s="15">
        <f t="shared" si="280"/>
        <v>0</v>
      </c>
      <c r="R165" s="15">
        <f t="shared" si="280"/>
        <v>0</v>
      </c>
      <c r="S165" s="15">
        <f t="shared" si="280"/>
        <v>0</v>
      </c>
      <c r="T165" s="15">
        <f t="shared" si="280"/>
        <v>0</v>
      </c>
      <c r="U165" s="21">
        <f t="shared" si="223"/>
        <v>0</v>
      </c>
    </row>
    <row r="166" spans="2:21" ht="20.25" customHeight="1" x14ac:dyDescent="0.25">
      <c r="B166" s="10" t="s">
        <v>265</v>
      </c>
      <c r="C166" s="10" t="s">
        <v>266</v>
      </c>
      <c r="D166" s="31">
        <v>50000</v>
      </c>
      <c r="E166" s="59">
        <v>100000</v>
      </c>
      <c r="F166" s="59">
        <v>0</v>
      </c>
      <c r="G166" s="59">
        <f>+E166+F166</f>
        <v>100000</v>
      </c>
      <c r="H166" s="31">
        <v>50000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21">
        <f t="shared" si="223"/>
        <v>0</v>
      </c>
    </row>
    <row r="167" spans="2:21" ht="20.25" hidden="1" customHeight="1" x14ac:dyDescent="0.25">
      <c r="B167" s="7" t="s">
        <v>267</v>
      </c>
      <c r="C167" s="7" t="s">
        <v>268</v>
      </c>
      <c r="D167" s="38">
        <f t="shared" ref="D167" si="281">+D168</f>
        <v>1000000</v>
      </c>
      <c r="E167" s="57">
        <v>2500000</v>
      </c>
      <c r="F167" s="57">
        <f t="shared" ref="F167:H167" si="282">+F168</f>
        <v>0</v>
      </c>
      <c r="G167" s="57">
        <f t="shared" si="282"/>
        <v>2500000</v>
      </c>
      <c r="H167" s="38">
        <f t="shared" si="282"/>
        <v>1000000</v>
      </c>
      <c r="I167" s="15">
        <f t="shared" ref="I167:T167" si="283">+I168</f>
        <v>0</v>
      </c>
      <c r="J167" s="15">
        <f t="shared" si="283"/>
        <v>0</v>
      </c>
      <c r="K167" s="15">
        <f t="shared" si="283"/>
        <v>0</v>
      </c>
      <c r="L167" s="15">
        <f t="shared" si="283"/>
        <v>82600</v>
      </c>
      <c r="M167" s="15">
        <f t="shared" si="283"/>
        <v>0</v>
      </c>
      <c r="N167" s="15">
        <f t="shared" si="283"/>
        <v>0</v>
      </c>
      <c r="O167" s="15">
        <f t="shared" si="283"/>
        <v>0</v>
      </c>
      <c r="P167" s="15">
        <f t="shared" si="283"/>
        <v>0</v>
      </c>
      <c r="Q167" s="15">
        <f t="shared" si="283"/>
        <v>0</v>
      </c>
      <c r="R167" s="15">
        <f t="shared" si="283"/>
        <v>167088</v>
      </c>
      <c r="S167" s="15">
        <f t="shared" si="283"/>
        <v>0</v>
      </c>
      <c r="T167" s="15">
        <f t="shared" si="283"/>
        <v>0</v>
      </c>
      <c r="U167" s="21">
        <f t="shared" si="223"/>
        <v>249688</v>
      </c>
    </row>
    <row r="168" spans="2:21" ht="20.25" customHeight="1" x14ac:dyDescent="0.25">
      <c r="B168" s="10" t="s">
        <v>269</v>
      </c>
      <c r="C168" s="10" t="s">
        <v>268</v>
      </c>
      <c r="D168" s="31">
        <v>1000000</v>
      </c>
      <c r="E168" s="59">
        <v>2500000</v>
      </c>
      <c r="F168" s="59">
        <v>0</v>
      </c>
      <c r="G168" s="59">
        <f>+E168+F168</f>
        <v>2500000</v>
      </c>
      <c r="H168" s="31">
        <v>1000000</v>
      </c>
      <c r="I168" s="14">
        <v>0</v>
      </c>
      <c r="J168" s="14">
        <v>0</v>
      </c>
      <c r="K168" s="14">
        <v>0</v>
      </c>
      <c r="L168" s="14">
        <v>82600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167088</v>
      </c>
      <c r="S168" s="14">
        <v>0</v>
      </c>
      <c r="T168" s="14">
        <v>0</v>
      </c>
      <c r="U168" s="21">
        <f t="shared" si="223"/>
        <v>249688</v>
      </c>
    </row>
    <row r="169" spans="2:21" ht="20.25" hidden="1" customHeight="1" x14ac:dyDescent="0.25">
      <c r="B169" s="7" t="s">
        <v>270</v>
      </c>
      <c r="C169" s="7" t="s">
        <v>271</v>
      </c>
      <c r="D169" s="38">
        <f t="shared" ref="D169" si="284">+D170</f>
        <v>1000000</v>
      </c>
      <c r="E169" s="57">
        <v>200000</v>
      </c>
      <c r="F169" s="57">
        <f t="shared" ref="F169:H169" si="285">+F170</f>
        <v>0</v>
      </c>
      <c r="G169" s="57">
        <f t="shared" si="285"/>
        <v>200000</v>
      </c>
      <c r="H169" s="38">
        <f t="shared" si="285"/>
        <v>1000000</v>
      </c>
      <c r="I169" s="15">
        <f t="shared" ref="I169:T169" si="286">+I170</f>
        <v>0</v>
      </c>
      <c r="J169" s="15">
        <f t="shared" si="286"/>
        <v>0</v>
      </c>
      <c r="K169" s="15">
        <f t="shared" si="286"/>
        <v>0</v>
      </c>
      <c r="L169" s="15">
        <f t="shared" si="286"/>
        <v>0</v>
      </c>
      <c r="M169" s="15">
        <f t="shared" si="286"/>
        <v>0</v>
      </c>
      <c r="N169" s="15">
        <f t="shared" si="286"/>
        <v>0</v>
      </c>
      <c r="O169" s="15">
        <f t="shared" si="286"/>
        <v>0</v>
      </c>
      <c r="P169" s="15">
        <f t="shared" si="286"/>
        <v>0</v>
      </c>
      <c r="Q169" s="15">
        <f t="shared" si="286"/>
        <v>0</v>
      </c>
      <c r="R169" s="15">
        <f t="shared" si="286"/>
        <v>0</v>
      </c>
      <c r="S169" s="15">
        <f t="shared" si="286"/>
        <v>0</v>
      </c>
      <c r="T169" s="15">
        <f t="shared" si="286"/>
        <v>0</v>
      </c>
      <c r="U169" s="21">
        <f t="shared" ref="U169:U187" si="287">+SUM(I169:T169)</f>
        <v>0</v>
      </c>
    </row>
    <row r="170" spans="2:21" ht="20.25" customHeight="1" x14ac:dyDescent="0.25">
      <c r="B170" s="10" t="s">
        <v>272</v>
      </c>
      <c r="C170" s="10" t="s">
        <v>484</v>
      </c>
      <c r="D170" s="31">
        <v>1000000</v>
      </c>
      <c r="E170" s="59">
        <v>200000</v>
      </c>
      <c r="F170" s="59">
        <v>0</v>
      </c>
      <c r="G170" s="59">
        <f>+E170+F170</f>
        <v>200000</v>
      </c>
      <c r="H170" s="31">
        <v>1000000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21">
        <f t="shared" si="287"/>
        <v>0</v>
      </c>
    </row>
    <row r="171" spans="2:21" ht="21" hidden="1" customHeight="1" x14ac:dyDescent="0.25">
      <c r="B171" s="7" t="s">
        <v>273</v>
      </c>
      <c r="C171" s="7" t="s">
        <v>274</v>
      </c>
      <c r="D171" s="38">
        <f t="shared" ref="D171" si="288">+D172+D174+D177+D182</f>
        <v>3450000</v>
      </c>
      <c r="E171" s="57">
        <v>4300000</v>
      </c>
      <c r="F171" s="57">
        <f t="shared" ref="F171:H171" si="289">+F172+F174+F177+F182</f>
        <v>1020145.63</v>
      </c>
      <c r="G171" s="57">
        <f t="shared" si="289"/>
        <v>5320145.63</v>
      </c>
      <c r="H171" s="38">
        <f t="shared" si="289"/>
        <v>3450000</v>
      </c>
      <c r="I171" s="15">
        <f t="shared" ref="I171:Q171" si="290">+I172+I174+I177+I182</f>
        <v>0</v>
      </c>
      <c r="J171" s="15">
        <f t="shared" si="290"/>
        <v>565201.12</v>
      </c>
      <c r="K171" s="15">
        <f t="shared" si="290"/>
        <v>177545.7</v>
      </c>
      <c r="L171" s="15">
        <f t="shared" si="290"/>
        <v>390383.4</v>
      </c>
      <c r="M171" s="15">
        <f t="shared" si="290"/>
        <v>704557.17999999993</v>
      </c>
      <c r="N171" s="15">
        <f t="shared" si="290"/>
        <v>0</v>
      </c>
      <c r="O171" s="15">
        <f t="shared" si="290"/>
        <v>0</v>
      </c>
      <c r="P171" s="15">
        <f t="shared" si="290"/>
        <v>0</v>
      </c>
      <c r="Q171" s="15">
        <f t="shared" si="290"/>
        <v>177939.09</v>
      </c>
      <c r="R171" s="15">
        <f t="shared" ref="R171:T171" si="291">+R172+R174+R177+R182</f>
        <v>91669.119999999995</v>
      </c>
      <c r="S171" s="15">
        <f t="shared" ref="S171" si="292">+S172+S174+S177+S182</f>
        <v>0</v>
      </c>
      <c r="T171" s="15">
        <f t="shared" si="291"/>
        <v>0</v>
      </c>
      <c r="U171" s="21">
        <f t="shared" si="287"/>
        <v>2107295.6100000003</v>
      </c>
    </row>
    <row r="172" spans="2:21" ht="20.25" hidden="1" customHeight="1" x14ac:dyDescent="0.25">
      <c r="B172" s="7" t="s">
        <v>275</v>
      </c>
      <c r="C172" s="7" t="s">
        <v>276</v>
      </c>
      <c r="D172" s="38">
        <f t="shared" ref="D172" si="293">+D173</f>
        <v>50000</v>
      </c>
      <c r="E172" s="57">
        <v>100000</v>
      </c>
      <c r="F172" s="57">
        <f t="shared" ref="F172:H172" si="294">+F173</f>
        <v>0</v>
      </c>
      <c r="G172" s="57">
        <f t="shared" si="294"/>
        <v>100000</v>
      </c>
      <c r="H172" s="38">
        <f t="shared" si="294"/>
        <v>50000</v>
      </c>
      <c r="I172" s="15">
        <f t="shared" ref="I172:T172" si="295">+I173</f>
        <v>0</v>
      </c>
      <c r="J172" s="15">
        <f t="shared" si="295"/>
        <v>0</v>
      </c>
      <c r="K172" s="15">
        <f t="shared" si="295"/>
        <v>0</v>
      </c>
      <c r="L172" s="15">
        <f t="shared" si="295"/>
        <v>317.44</v>
      </c>
      <c r="M172" s="15">
        <f t="shared" si="295"/>
        <v>0</v>
      </c>
      <c r="N172" s="15">
        <f t="shared" si="295"/>
        <v>0</v>
      </c>
      <c r="O172" s="15">
        <f t="shared" si="295"/>
        <v>0</v>
      </c>
      <c r="P172" s="15">
        <f t="shared" si="295"/>
        <v>0</v>
      </c>
      <c r="Q172" s="15">
        <f t="shared" si="295"/>
        <v>0</v>
      </c>
      <c r="R172" s="15">
        <f t="shared" si="295"/>
        <v>0</v>
      </c>
      <c r="S172" s="15">
        <f t="shared" si="295"/>
        <v>0</v>
      </c>
      <c r="T172" s="15">
        <f t="shared" si="295"/>
        <v>0</v>
      </c>
      <c r="U172" s="21">
        <f t="shared" si="287"/>
        <v>317.44</v>
      </c>
    </row>
    <row r="173" spans="2:21" ht="20.25" customHeight="1" x14ac:dyDescent="0.25">
      <c r="B173" s="10" t="s">
        <v>277</v>
      </c>
      <c r="C173" s="10" t="s">
        <v>278</v>
      </c>
      <c r="D173" s="31">
        <v>50000</v>
      </c>
      <c r="E173" s="59">
        <v>100000</v>
      </c>
      <c r="F173" s="59">
        <v>0</v>
      </c>
      <c r="G173" s="59">
        <f>+E173+F173</f>
        <v>100000</v>
      </c>
      <c r="H173" s="31">
        <v>50000</v>
      </c>
      <c r="I173" s="14">
        <v>0</v>
      </c>
      <c r="J173" s="14">
        <v>0</v>
      </c>
      <c r="K173" s="14">
        <v>0</v>
      </c>
      <c r="L173" s="14">
        <v>317.44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21">
        <f t="shared" si="287"/>
        <v>317.44</v>
      </c>
    </row>
    <row r="174" spans="2:21" ht="20.25" hidden="1" customHeight="1" x14ac:dyDescent="0.25">
      <c r="B174" s="7" t="s">
        <v>279</v>
      </c>
      <c r="C174" s="7" t="s">
        <v>280</v>
      </c>
      <c r="D174" s="38">
        <f t="shared" ref="D174" si="296">+D175+D176</f>
        <v>200000</v>
      </c>
      <c r="E174" s="57">
        <v>200000</v>
      </c>
      <c r="F174" s="57">
        <f t="shared" ref="F174:H174" si="297">+F175+F176</f>
        <v>0</v>
      </c>
      <c r="G174" s="57">
        <f t="shared" si="297"/>
        <v>200000</v>
      </c>
      <c r="H174" s="38">
        <f t="shared" si="297"/>
        <v>200000</v>
      </c>
      <c r="I174" s="15">
        <f t="shared" ref="I174:Q174" si="298">+I175+I176</f>
        <v>0</v>
      </c>
      <c r="J174" s="15">
        <f t="shared" si="298"/>
        <v>0</v>
      </c>
      <c r="K174" s="15">
        <f t="shared" si="298"/>
        <v>0</v>
      </c>
      <c r="L174" s="15">
        <f t="shared" si="298"/>
        <v>0</v>
      </c>
      <c r="M174" s="15">
        <f t="shared" si="298"/>
        <v>0</v>
      </c>
      <c r="N174" s="15">
        <f t="shared" si="298"/>
        <v>0</v>
      </c>
      <c r="O174" s="15">
        <f t="shared" si="298"/>
        <v>0</v>
      </c>
      <c r="P174" s="15">
        <f t="shared" si="298"/>
        <v>0</v>
      </c>
      <c r="Q174" s="15">
        <f t="shared" si="298"/>
        <v>0</v>
      </c>
      <c r="R174" s="15">
        <f t="shared" ref="R174:T174" si="299">+R175+R176</f>
        <v>0</v>
      </c>
      <c r="S174" s="15">
        <f t="shared" ref="S174" si="300">+S175+S176</f>
        <v>0</v>
      </c>
      <c r="T174" s="15">
        <f t="shared" si="299"/>
        <v>0</v>
      </c>
      <c r="U174" s="21">
        <f t="shared" si="287"/>
        <v>0</v>
      </c>
    </row>
    <row r="175" spans="2:21" ht="20.25" customHeight="1" x14ac:dyDescent="0.25">
      <c r="B175" s="10" t="s">
        <v>281</v>
      </c>
      <c r="C175" s="10" t="s">
        <v>282</v>
      </c>
      <c r="D175" s="31">
        <v>100000</v>
      </c>
      <c r="E175" s="59">
        <v>100000</v>
      </c>
      <c r="F175" s="59">
        <v>0</v>
      </c>
      <c r="G175" s="59">
        <f>+E175+F175</f>
        <v>100000</v>
      </c>
      <c r="H175" s="31">
        <v>100000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21">
        <f t="shared" si="287"/>
        <v>0</v>
      </c>
    </row>
    <row r="176" spans="2:21" ht="20.25" customHeight="1" x14ac:dyDescent="0.25">
      <c r="B176" s="10" t="s">
        <v>283</v>
      </c>
      <c r="C176" s="10" t="s">
        <v>284</v>
      </c>
      <c r="D176" s="31">
        <v>100000</v>
      </c>
      <c r="E176" s="59">
        <v>100000</v>
      </c>
      <c r="F176" s="59">
        <v>0</v>
      </c>
      <c r="G176" s="59">
        <f>+E176+F176</f>
        <v>100000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287"/>
        <v>0</v>
      </c>
    </row>
    <row r="177" spans="2:21" ht="20.25" hidden="1" customHeight="1" x14ac:dyDescent="0.25">
      <c r="B177" s="7" t="s">
        <v>285</v>
      </c>
      <c r="C177" s="7" t="s">
        <v>286</v>
      </c>
      <c r="D177" s="38">
        <f t="shared" ref="D177" si="301">+SUM(D178:D181)</f>
        <v>3150000</v>
      </c>
      <c r="E177" s="57">
        <v>3800000</v>
      </c>
      <c r="F177" s="57">
        <f t="shared" ref="F177:G177" si="302">+SUM(F178:F181)</f>
        <v>320145.63</v>
      </c>
      <c r="G177" s="57">
        <f t="shared" si="302"/>
        <v>4120145.63</v>
      </c>
      <c r="H177" s="38">
        <f t="shared" ref="H177" si="303">+SUM(H178:H181)</f>
        <v>3150000</v>
      </c>
      <c r="I177" s="15">
        <f t="shared" ref="I177:Q177" si="304">+SUM(I178:I181)</f>
        <v>0</v>
      </c>
      <c r="J177" s="15">
        <f t="shared" si="304"/>
        <v>565201.12</v>
      </c>
      <c r="K177" s="15">
        <f t="shared" si="304"/>
        <v>177545.7</v>
      </c>
      <c r="L177" s="15">
        <f t="shared" si="304"/>
        <v>390065.96</v>
      </c>
      <c r="M177" s="15">
        <f t="shared" si="304"/>
        <v>704557.17999999993</v>
      </c>
      <c r="N177" s="15">
        <f t="shared" si="304"/>
        <v>0</v>
      </c>
      <c r="O177" s="15">
        <f t="shared" si="304"/>
        <v>0</v>
      </c>
      <c r="P177" s="15">
        <f t="shared" si="304"/>
        <v>0</v>
      </c>
      <c r="Q177" s="15">
        <f t="shared" si="304"/>
        <v>177939.09</v>
      </c>
      <c r="R177" s="15">
        <f t="shared" ref="R177:T177" si="305">+SUM(R178:R181)</f>
        <v>91669.119999999995</v>
      </c>
      <c r="S177" s="15">
        <f t="shared" ref="S177" si="306">+SUM(S178:S181)</f>
        <v>0</v>
      </c>
      <c r="T177" s="15">
        <f t="shared" si="305"/>
        <v>0</v>
      </c>
      <c r="U177" s="21">
        <f t="shared" si="287"/>
        <v>2106978.17</v>
      </c>
    </row>
    <row r="178" spans="2:21" ht="20.25" hidden="1" customHeight="1" x14ac:dyDescent="0.25">
      <c r="B178" s="10" t="s">
        <v>287</v>
      </c>
      <c r="C178" s="10" t="s">
        <v>288</v>
      </c>
      <c r="D178" s="31">
        <v>0</v>
      </c>
      <c r="E178" s="59">
        <v>0</v>
      </c>
      <c r="F178" s="59"/>
      <c r="G178" s="59">
        <f>+E178+F178</f>
        <v>0</v>
      </c>
      <c r="H178" s="31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21">
        <f t="shared" si="287"/>
        <v>0</v>
      </c>
    </row>
    <row r="179" spans="2:21" ht="20.25" customHeight="1" x14ac:dyDescent="0.25">
      <c r="B179" s="10" t="s">
        <v>289</v>
      </c>
      <c r="C179" s="10" t="s">
        <v>290</v>
      </c>
      <c r="D179" s="31">
        <v>3000000</v>
      </c>
      <c r="E179" s="59">
        <v>3700000</v>
      </c>
      <c r="F179" s="59">
        <v>0</v>
      </c>
      <c r="G179" s="59">
        <f t="shared" ref="G179:G181" si="307">+E179+F179</f>
        <v>3700000</v>
      </c>
      <c r="H179" s="31">
        <v>3000000</v>
      </c>
      <c r="I179" s="14">
        <v>0</v>
      </c>
      <c r="J179" s="14">
        <v>565201.12</v>
      </c>
      <c r="K179" s="14">
        <v>177545.7</v>
      </c>
      <c r="L179" s="14">
        <v>390065.96</v>
      </c>
      <c r="M179" s="14">
        <v>384411.55</v>
      </c>
      <c r="N179" s="14">
        <v>0</v>
      </c>
      <c r="O179" s="14">
        <v>0</v>
      </c>
      <c r="P179" s="14">
        <v>0</v>
      </c>
      <c r="Q179" s="14">
        <v>177939.09</v>
      </c>
      <c r="R179" s="14">
        <v>87179.37</v>
      </c>
      <c r="S179" s="14">
        <v>0</v>
      </c>
      <c r="T179" s="14">
        <v>0</v>
      </c>
      <c r="U179" s="21">
        <f t="shared" si="287"/>
        <v>1782342.79</v>
      </c>
    </row>
    <row r="180" spans="2:21" ht="17.25" hidden="1" customHeight="1" x14ac:dyDescent="0.25">
      <c r="B180" s="10" t="s">
        <v>291</v>
      </c>
      <c r="C180" s="10" t="s">
        <v>292</v>
      </c>
      <c r="D180" s="31">
        <v>50000</v>
      </c>
      <c r="E180" s="59">
        <v>0</v>
      </c>
      <c r="F180" s="59">
        <v>0</v>
      </c>
      <c r="G180" s="59">
        <f t="shared" si="307"/>
        <v>0</v>
      </c>
      <c r="H180" s="31">
        <v>50000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21">
        <f t="shared" si="287"/>
        <v>0</v>
      </c>
    </row>
    <row r="181" spans="2:21" ht="20.25" customHeight="1" x14ac:dyDescent="0.25">
      <c r="B181" s="10" t="s">
        <v>293</v>
      </c>
      <c r="C181" s="10" t="s">
        <v>294</v>
      </c>
      <c r="D181" s="31">
        <v>100000</v>
      </c>
      <c r="E181" s="59">
        <v>100000</v>
      </c>
      <c r="F181" s="59">
        <v>320145.63</v>
      </c>
      <c r="G181" s="59">
        <f t="shared" si="307"/>
        <v>420145.63</v>
      </c>
      <c r="H181" s="31">
        <v>100000</v>
      </c>
      <c r="I181" s="14">
        <v>0</v>
      </c>
      <c r="J181" s="14">
        <v>0</v>
      </c>
      <c r="K181" s="14">
        <v>0</v>
      </c>
      <c r="L181" s="14">
        <v>0</v>
      </c>
      <c r="M181" s="14">
        <v>320145.63</v>
      </c>
      <c r="N181" s="14">
        <v>0</v>
      </c>
      <c r="O181" s="14">
        <v>0</v>
      </c>
      <c r="P181" s="14">
        <v>0</v>
      </c>
      <c r="Q181" s="14">
        <v>0</v>
      </c>
      <c r="R181" s="14">
        <v>4489.75</v>
      </c>
      <c r="S181" s="14">
        <v>0</v>
      </c>
      <c r="T181" s="14">
        <v>0</v>
      </c>
      <c r="U181" s="21">
        <f t="shared" si="287"/>
        <v>324635.38</v>
      </c>
    </row>
    <row r="182" spans="2:21" ht="20.25" hidden="1" customHeight="1" x14ac:dyDescent="0.25">
      <c r="B182" s="7" t="s">
        <v>295</v>
      </c>
      <c r="C182" s="7" t="s">
        <v>296</v>
      </c>
      <c r="D182" s="38">
        <f t="shared" ref="D182" si="308">+D183</f>
        <v>50000</v>
      </c>
      <c r="E182" s="57">
        <v>200000</v>
      </c>
      <c r="F182" s="57">
        <f t="shared" ref="F182:G182" si="309">+F183+F184</f>
        <v>700000</v>
      </c>
      <c r="G182" s="57">
        <f t="shared" si="309"/>
        <v>900000</v>
      </c>
      <c r="H182" s="38">
        <f t="shared" ref="H182" si="310">+H183</f>
        <v>50000</v>
      </c>
      <c r="I182" s="15">
        <f t="shared" ref="I182:S182" si="311">+I183+I184</f>
        <v>0</v>
      </c>
      <c r="J182" s="15">
        <f t="shared" si="311"/>
        <v>0</v>
      </c>
      <c r="K182" s="15">
        <f t="shared" si="311"/>
        <v>0</v>
      </c>
      <c r="L182" s="15">
        <f t="shared" si="311"/>
        <v>0</v>
      </c>
      <c r="M182" s="15">
        <f t="shared" si="311"/>
        <v>0</v>
      </c>
      <c r="N182" s="15">
        <f t="shared" si="311"/>
        <v>0</v>
      </c>
      <c r="O182" s="15">
        <f t="shared" si="311"/>
        <v>0</v>
      </c>
      <c r="P182" s="15">
        <f t="shared" si="311"/>
        <v>0</v>
      </c>
      <c r="Q182" s="15">
        <f t="shared" si="311"/>
        <v>0</v>
      </c>
      <c r="R182" s="15">
        <f t="shared" si="311"/>
        <v>0</v>
      </c>
      <c r="S182" s="15">
        <f t="shared" si="311"/>
        <v>0</v>
      </c>
      <c r="T182" s="15">
        <f t="shared" ref="T182" si="312">+T183+T184</f>
        <v>0</v>
      </c>
      <c r="U182" s="21">
        <f t="shared" si="287"/>
        <v>0</v>
      </c>
    </row>
    <row r="183" spans="2:21" ht="18" customHeight="1" x14ac:dyDescent="0.25">
      <c r="B183" s="10" t="s">
        <v>297</v>
      </c>
      <c r="C183" s="10" t="s">
        <v>298</v>
      </c>
      <c r="D183" s="31">
        <v>50000</v>
      </c>
      <c r="E183" s="59">
        <v>100000</v>
      </c>
      <c r="F183" s="59">
        <v>0</v>
      </c>
      <c r="G183" s="59">
        <f>+E183+F183</f>
        <v>100000</v>
      </c>
      <c r="H183" s="31">
        <v>50000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21">
        <f t="shared" si="287"/>
        <v>0</v>
      </c>
    </row>
    <row r="184" spans="2:21" ht="18" customHeight="1" x14ac:dyDescent="0.25">
      <c r="B184" s="10" t="s">
        <v>517</v>
      </c>
      <c r="C184" s="10" t="s">
        <v>518</v>
      </c>
      <c r="D184" s="31">
        <v>50000</v>
      </c>
      <c r="E184" s="59">
        <v>100000</v>
      </c>
      <c r="F184" s="59">
        <v>700000</v>
      </c>
      <c r="G184" s="59">
        <f>+E184+F184</f>
        <v>800000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1">
        <f t="shared" ref="U184" si="313">+SUM(I184:T184)</f>
        <v>0</v>
      </c>
    </row>
    <row r="185" spans="2:21" ht="32.25" hidden="1" customHeight="1" x14ac:dyDescent="0.25">
      <c r="B185" s="7" t="s">
        <v>299</v>
      </c>
      <c r="C185" s="7" t="s">
        <v>300</v>
      </c>
      <c r="D185" s="38">
        <f t="shared" ref="D185" si="314">+D186+D191</f>
        <v>12400000</v>
      </c>
      <c r="E185" s="57">
        <v>27700000</v>
      </c>
      <c r="F185" s="57">
        <f t="shared" ref="F185" si="315">+F186+F191</f>
        <v>-7000000</v>
      </c>
      <c r="G185" s="57">
        <f>+G186+G191</f>
        <v>20700000</v>
      </c>
      <c r="H185" s="38">
        <f t="shared" ref="H185" si="316">+H186+H191</f>
        <v>12400000</v>
      </c>
      <c r="I185" s="15">
        <f t="shared" ref="I185:S185" si="317">+I186+I191</f>
        <v>0</v>
      </c>
      <c r="J185" s="15">
        <f t="shared" si="317"/>
        <v>0</v>
      </c>
      <c r="K185" s="15">
        <f t="shared" si="317"/>
        <v>19000.009999999998</v>
      </c>
      <c r="L185" s="15">
        <f t="shared" si="317"/>
        <v>2965.54</v>
      </c>
      <c r="M185" s="15">
        <f t="shared" si="317"/>
        <v>5150000</v>
      </c>
      <c r="N185" s="15">
        <f t="shared" si="317"/>
        <v>0</v>
      </c>
      <c r="O185" s="15">
        <f t="shared" si="317"/>
        <v>0</v>
      </c>
      <c r="P185" s="15">
        <f t="shared" si="317"/>
        <v>5225.04</v>
      </c>
      <c r="Q185" s="15">
        <f t="shared" si="317"/>
        <v>0</v>
      </c>
      <c r="R185" s="15">
        <f t="shared" si="317"/>
        <v>43810.42</v>
      </c>
      <c r="S185" s="15">
        <f t="shared" si="317"/>
        <v>3835</v>
      </c>
      <c r="T185" s="15">
        <f t="shared" ref="T185" si="318">+T186+T191</f>
        <v>0</v>
      </c>
      <c r="U185" s="21">
        <f t="shared" si="287"/>
        <v>5224836.01</v>
      </c>
    </row>
    <row r="186" spans="2:21" ht="20.25" hidden="1" customHeight="1" x14ac:dyDescent="0.25">
      <c r="B186" s="7" t="s">
        <v>301</v>
      </c>
      <c r="C186" s="7" t="s">
        <v>302</v>
      </c>
      <c r="D186" s="15">
        <f t="shared" ref="D186" si="319">+D187+D189</f>
        <v>12000000</v>
      </c>
      <c r="E186" s="57">
        <v>27300000</v>
      </c>
      <c r="F186" s="57">
        <f>+F187+F188+F189+F190</f>
        <v>-7000000</v>
      </c>
      <c r="G186" s="57">
        <f>+G187+G188+G189+G190</f>
        <v>20300000</v>
      </c>
      <c r="H186" s="15">
        <f t="shared" ref="H186" si="320">+H187+H189</f>
        <v>12000000</v>
      </c>
      <c r="I186" s="15">
        <f t="shared" ref="I186:S186" si="321">+I187+I188+I189+I190</f>
        <v>0</v>
      </c>
      <c r="J186" s="15">
        <f t="shared" si="321"/>
        <v>0</v>
      </c>
      <c r="K186" s="15">
        <f t="shared" si="321"/>
        <v>0</v>
      </c>
      <c r="L186" s="15">
        <f t="shared" si="321"/>
        <v>1473.82</v>
      </c>
      <c r="M186" s="15">
        <f t="shared" si="321"/>
        <v>5150000</v>
      </c>
      <c r="N186" s="15">
        <f t="shared" si="321"/>
        <v>0</v>
      </c>
      <c r="O186" s="15">
        <f t="shared" si="321"/>
        <v>0</v>
      </c>
      <c r="P186" s="15">
        <f t="shared" si="321"/>
        <v>0</v>
      </c>
      <c r="Q186" s="15">
        <f t="shared" si="321"/>
        <v>0</v>
      </c>
      <c r="R186" s="15">
        <f t="shared" si="321"/>
        <v>0</v>
      </c>
      <c r="S186" s="15">
        <f t="shared" si="321"/>
        <v>0</v>
      </c>
      <c r="T186" s="15">
        <f t="shared" ref="T186" si="322">+T187+T188+T189+T190</f>
        <v>0</v>
      </c>
      <c r="U186" s="21">
        <f>+SUM(I186:T186)</f>
        <v>5151473.82</v>
      </c>
    </row>
    <row r="187" spans="2:21" ht="20.25" customHeight="1" x14ac:dyDescent="0.25">
      <c r="B187" s="10" t="s">
        <v>303</v>
      </c>
      <c r="C187" s="10" t="s">
        <v>304</v>
      </c>
      <c r="D187" s="31">
        <v>12000000</v>
      </c>
      <c r="E187" s="59">
        <v>100000</v>
      </c>
      <c r="F187" s="59">
        <v>0</v>
      </c>
      <c r="G187" s="59">
        <f>+E187+F187</f>
        <v>100000</v>
      </c>
      <c r="H187" s="31">
        <v>12000000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21">
        <f t="shared" si="287"/>
        <v>0</v>
      </c>
    </row>
    <row r="188" spans="2:21" ht="20.25" customHeight="1" x14ac:dyDescent="0.25">
      <c r="B188" s="10" t="s">
        <v>512</v>
      </c>
      <c r="C188" s="10" t="s">
        <v>513</v>
      </c>
      <c r="D188" s="31">
        <v>12000000</v>
      </c>
      <c r="E188" s="59">
        <v>27000000</v>
      </c>
      <c r="F188" s="59">
        <v>-7000000</v>
      </c>
      <c r="G188" s="59">
        <f>+E188+F188</f>
        <v>20000000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5150000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21">
        <f t="shared" ref="U188" si="323">+SUM(I188:T188)</f>
        <v>5150000</v>
      </c>
    </row>
    <row r="189" spans="2:21" ht="20.25" customHeight="1" x14ac:dyDescent="0.25">
      <c r="B189" s="10" t="s">
        <v>307</v>
      </c>
      <c r="C189" s="10" t="s">
        <v>308</v>
      </c>
      <c r="D189" s="31"/>
      <c r="E189" s="59">
        <v>100000</v>
      </c>
      <c r="F189" s="59">
        <v>0</v>
      </c>
      <c r="G189" s="59">
        <f t="shared" ref="G189:G190" si="324">+E189+F189</f>
        <v>100000</v>
      </c>
      <c r="H189" s="31"/>
      <c r="I189" s="14">
        <v>0</v>
      </c>
      <c r="J189" s="14">
        <v>0</v>
      </c>
      <c r="K189" s="14">
        <v>0</v>
      </c>
      <c r="L189" s="14">
        <v>1473.82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1"/>
    </row>
    <row r="190" spans="2:21" ht="20.25" customHeight="1" x14ac:dyDescent="0.25">
      <c r="B190" s="10" t="s">
        <v>505</v>
      </c>
      <c r="C190" s="10" t="s">
        <v>506</v>
      </c>
      <c r="D190" s="31"/>
      <c r="E190" s="59">
        <v>100000</v>
      </c>
      <c r="F190" s="59">
        <v>0</v>
      </c>
      <c r="G190" s="59">
        <f t="shared" si="324"/>
        <v>100000</v>
      </c>
      <c r="H190" s="31"/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21"/>
    </row>
    <row r="191" spans="2:21" ht="20.25" hidden="1" customHeight="1" x14ac:dyDescent="0.25">
      <c r="B191" s="7" t="s">
        <v>305</v>
      </c>
      <c r="C191" s="7" t="s">
        <v>306</v>
      </c>
      <c r="D191" s="38">
        <f t="shared" ref="D191" si="325">+D192+D193</f>
        <v>400000</v>
      </c>
      <c r="E191" s="57">
        <v>400000</v>
      </c>
      <c r="F191" s="57">
        <f t="shared" ref="F191:H191" si="326">+F192+F193</f>
        <v>0</v>
      </c>
      <c r="G191" s="57">
        <f t="shared" si="326"/>
        <v>400000</v>
      </c>
      <c r="H191" s="38">
        <f t="shared" si="326"/>
        <v>400000</v>
      </c>
      <c r="I191" s="15">
        <f t="shared" ref="I191:S191" si="327">+I192+I193</f>
        <v>0</v>
      </c>
      <c r="J191" s="15">
        <f t="shared" si="327"/>
        <v>0</v>
      </c>
      <c r="K191" s="15">
        <f t="shared" si="327"/>
        <v>19000.009999999998</v>
      </c>
      <c r="L191" s="15">
        <f t="shared" si="327"/>
        <v>1491.72</v>
      </c>
      <c r="M191" s="15">
        <f t="shared" si="327"/>
        <v>0</v>
      </c>
      <c r="N191" s="15">
        <f t="shared" si="327"/>
        <v>0</v>
      </c>
      <c r="O191" s="15">
        <f t="shared" si="327"/>
        <v>0</v>
      </c>
      <c r="P191" s="15">
        <f t="shared" si="327"/>
        <v>5225.04</v>
      </c>
      <c r="Q191" s="15">
        <f t="shared" si="327"/>
        <v>0</v>
      </c>
      <c r="R191" s="15">
        <f t="shared" si="327"/>
        <v>43810.42</v>
      </c>
      <c r="S191" s="15">
        <f t="shared" si="327"/>
        <v>3835</v>
      </c>
      <c r="T191" s="15">
        <f t="shared" ref="T191" si="328">+T192+T193</f>
        <v>0</v>
      </c>
      <c r="U191" s="21">
        <f t="shared" ref="U191:U200" si="329">+SUM(I191:T191)</f>
        <v>73362.19</v>
      </c>
    </row>
    <row r="192" spans="2:21" ht="18.75" customHeight="1" x14ac:dyDescent="0.25">
      <c r="B192" s="10" t="s">
        <v>309</v>
      </c>
      <c r="C192" s="10" t="s">
        <v>310</v>
      </c>
      <c r="D192" s="31">
        <v>300000</v>
      </c>
      <c r="E192" s="59">
        <v>300000</v>
      </c>
      <c r="F192" s="59">
        <v>0</v>
      </c>
      <c r="G192" s="59">
        <f>+E192+F192</f>
        <v>300000</v>
      </c>
      <c r="H192" s="31">
        <v>300000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30404.99</v>
      </c>
      <c r="S192" s="14">
        <v>0</v>
      </c>
      <c r="T192" s="14">
        <v>0</v>
      </c>
      <c r="U192" s="21">
        <f t="shared" si="329"/>
        <v>30404.99</v>
      </c>
    </row>
    <row r="193" spans="2:21" ht="20.25" customHeight="1" x14ac:dyDescent="0.25">
      <c r="B193" s="10" t="s">
        <v>311</v>
      </c>
      <c r="C193" s="10" t="s">
        <v>312</v>
      </c>
      <c r="D193" s="31">
        <v>100000</v>
      </c>
      <c r="E193" s="59">
        <v>100000</v>
      </c>
      <c r="F193" s="59">
        <v>0</v>
      </c>
      <c r="G193" s="59">
        <f>+E193+F193</f>
        <v>100000</v>
      </c>
      <c r="H193" s="31">
        <v>100000</v>
      </c>
      <c r="I193" s="14">
        <v>0</v>
      </c>
      <c r="J193" s="14">
        <v>0</v>
      </c>
      <c r="K193" s="14">
        <v>19000.009999999998</v>
      </c>
      <c r="L193" s="14">
        <v>1491.72</v>
      </c>
      <c r="M193" s="14">
        <v>0</v>
      </c>
      <c r="N193" s="14">
        <v>0</v>
      </c>
      <c r="O193" s="14">
        <v>0</v>
      </c>
      <c r="P193" s="14">
        <v>5225.04</v>
      </c>
      <c r="Q193" s="14">
        <v>0</v>
      </c>
      <c r="R193" s="14">
        <v>13405.43</v>
      </c>
      <c r="S193" s="14">
        <v>3835</v>
      </c>
      <c r="T193" s="14">
        <v>0</v>
      </c>
      <c r="U193" s="21">
        <f t="shared" si="329"/>
        <v>42957.2</v>
      </c>
    </row>
    <row r="194" spans="2:21" ht="20.25" hidden="1" customHeight="1" x14ac:dyDescent="0.25">
      <c r="B194" s="7" t="s">
        <v>313</v>
      </c>
      <c r="C194" s="7" t="s">
        <v>314</v>
      </c>
      <c r="D194" s="38">
        <f t="shared" ref="D194" si="330">+D195+D197+D199+D203+D205+D207+D210</f>
        <v>23450000</v>
      </c>
      <c r="E194" s="57">
        <v>20550000</v>
      </c>
      <c r="F194" s="57">
        <f t="shared" ref="F194:G194" si="331">+F195+F197+F199+F201+F203+F205+F207+F210</f>
        <v>-746149.34999999963</v>
      </c>
      <c r="G194" s="57">
        <f t="shared" si="331"/>
        <v>19803850.649999999</v>
      </c>
      <c r="H194" s="38">
        <f t="shared" ref="H194" si="332">+H195+H197+H199+H203+H205+H207+H210</f>
        <v>23450000</v>
      </c>
      <c r="I194" s="15">
        <f t="shared" ref="I194:S194" si="333">+I195+I197+I199+I203+I205+I207+I210+I201</f>
        <v>14150.08</v>
      </c>
      <c r="J194" s="15">
        <f t="shared" si="333"/>
        <v>695700.86</v>
      </c>
      <c r="K194" s="15">
        <f t="shared" si="333"/>
        <v>33090.93</v>
      </c>
      <c r="L194" s="15">
        <f t="shared" si="333"/>
        <v>300454.23</v>
      </c>
      <c r="M194" s="15">
        <f t="shared" si="333"/>
        <v>456518.30999999994</v>
      </c>
      <c r="N194" s="15">
        <f t="shared" si="333"/>
        <v>507084.99</v>
      </c>
      <c r="O194" s="15">
        <f t="shared" si="333"/>
        <v>869552.86</v>
      </c>
      <c r="P194" s="15">
        <f t="shared" si="333"/>
        <v>1322479.77</v>
      </c>
      <c r="Q194" s="15">
        <f t="shared" si="333"/>
        <v>469869.49000000005</v>
      </c>
      <c r="R194" s="15">
        <f t="shared" si="333"/>
        <v>807453.92</v>
      </c>
      <c r="S194" s="15">
        <f t="shared" si="333"/>
        <v>228766.61000000002</v>
      </c>
      <c r="T194" s="15">
        <f t="shared" ref="T194" si="334">+T195+T197+T199+T203+T205+T207+T210+T201</f>
        <v>0</v>
      </c>
      <c r="U194" s="21">
        <f t="shared" si="329"/>
        <v>5705122.0499999998</v>
      </c>
    </row>
    <row r="195" spans="2:21" ht="20.25" hidden="1" customHeight="1" x14ac:dyDescent="0.25">
      <c r="B195" s="7" t="s">
        <v>315</v>
      </c>
      <c r="C195" s="7" t="s">
        <v>316</v>
      </c>
      <c r="D195" s="38">
        <f t="shared" ref="D195" si="335">+D196</f>
        <v>200000</v>
      </c>
      <c r="E195" s="57">
        <v>300000</v>
      </c>
      <c r="F195" s="57">
        <f t="shared" ref="F195:H195" si="336">+F196</f>
        <v>1600000</v>
      </c>
      <c r="G195" s="57">
        <f t="shared" si="336"/>
        <v>1900000</v>
      </c>
      <c r="H195" s="38">
        <f t="shared" si="336"/>
        <v>200000</v>
      </c>
      <c r="I195" s="15">
        <f t="shared" ref="I195:T195" si="337">+I196</f>
        <v>0</v>
      </c>
      <c r="J195" s="15">
        <f t="shared" si="337"/>
        <v>11469.6</v>
      </c>
      <c r="K195" s="15">
        <f t="shared" si="337"/>
        <v>0</v>
      </c>
      <c r="L195" s="15">
        <f t="shared" si="337"/>
        <v>47596.480000000003</v>
      </c>
      <c r="M195" s="15">
        <f t="shared" si="337"/>
        <v>16688</v>
      </c>
      <c r="N195" s="15">
        <f t="shared" si="337"/>
        <v>0</v>
      </c>
      <c r="O195" s="15">
        <f t="shared" si="337"/>
        <v>0</v>
      </c>
      <c r="P195" s="15">
        <f t="shared" si="337"/>
        <v>633683.80000000005</v>
      </c>
      <c r="Q195" s="15">
        <f t="shared" si="337"/>
        <v>5929.5</v>
      </c>
      <c r="R195" s="15">
        <f t="shared" si="337"/>
        <v>0</v>
      </c>
      <c r="S195" s="15">
        <f t="shared" si="337"/>
        <v>59138.46</v>
      </c>
      <c r="T195" s="15">
        <f t="shared" si="337"/>
        <v>0</v>
      </c>
      <c r="U195" s="21">
        <f t="shared" si="329"/>
        <v>774505.84</v>
      </c>
    </row>
    <row r="196" spans="2:21" ht="20.25" customHeight="1" x14ac:dyDescent="0.25">
      <c r="B196" s="10" t="s">
        <v>317</v>
      </c>
      <c r="C196" s="10" t="s">
        <v>487</v>
      </c>
      <c r="D196" s="31">
        <v>200000</v>
      </c>
      <c r="E196" s="59">
        <v>300000</v>
      </c>
      <c r="F196" s="59">
        <v>1600000</v>
      </c>
      <c r="G196" s="59">
        <f>+E196+F196</f>
        <v>1900000</v>
      </c>
      <c r="H196" s="31">
        <v>200000</v>
      </c>
      <c r="I196" s="14">
        <v>0</v>
      </c>
      <c r="J196" s="14">
        <v>11469.6</v>
      </c>
      <c r="K196" s="14">
        <v>0</v>
      </c>
      <c r="L196" s="14">
        <v>47596.480000000003</v>
      </c>
      <c r="M196" s="14">
        <v>16688</v>
      </c>
      <c r="N196" s="14">
        <v>0</v>
      </c>
      <c r="O196" s="14">
        <v>0</v>
      </c>
      <c r="P196" s="14">
        <v>633683.80000000005</v>
      </c>
      <c r="Q196" s="14">
        <v>5929.5</v>
      </c>
      <c r="R196" s="14">
        <v>0</v>
      </c>
      <c r="S196" s="14">
        <v>59138.46</v>
      </c>
      <c r="T196" s="14">
        <v>0</v>
      </c>
      <c r="U196" s="21">
        <f t="shared" si="329"/>
        <v>774505.84</v>
      </c>
    </row>
    <row r="197" spans="2:21" ht="33" hidden="1" customHeight="1" x14ac:dyDescent="0.25">
      <c r="B197" s="7" t="s">
        <v>318</v>
      </c>
      <c r="C197" s="7" t="s">
        <v>319</v>
      </c>
      <c r="D197" s="38">
        <f t="shared" ref="D197" si="338">+D198</f>
        <v>18500000</v>
      </c>
      <c r="E197" s="57">
        <v>12000000</v>
      </c>
      <c r="F197" s="57">
        <f t="shared" ref="F197:H197" si="339">+F198</f>
        <v>-5446149.3499999996</v>
      </c>
      <c r="G197" s="57">
        <f t="shared" si="339"/>
        <v>6553850.6500000004</v>
      </c>
      <c r="H197" s="38">
        <f t="shared" si="339"/>
        <v>18500000</v>
      </c>
      <c r="I197" s="15">
        <f t="shared" ref="I197:T197" si="340">+I198</f>
        <v>7080</v>
      </c>
      <c r="J197" s="15">
        <f t="shared" si="340"/>
        <v>631172.56000000006</v>
      </c>
      <c r="K197" s="15">
        <f t="shared" si="340"/>
        <v>6549</v>
      </c>
      <c r="L197" s="15">
        <f t="shared" si="340"/>
        <v>106607.1</v>
      </c>
      <c r="M197" s="15">
        <f t="shared" si="340"/>
        <v>9263</v>
      </c>
      <c r="N197" s="15">
        <f t="shared" si="340"/>
        <v>105716.2</v>
      </c>
      <c r="O197" s="15">
        <f t="shared" si="340"/>
        <v>21376.86</v>
      </c>
      <c r="P197" s="15">
        <f t="shared" si="340"/>
        <v>108280.46</v>
      </c>
      <c r="Q197" s="15">
        <f t="shared" si="340"/>
        <v>39259.33</v>
      </c>
      <c r="R197" s="15">
        <f t="shared" si="340"/>
        <v>0</v>
      </c>
      <c r="S197" s="15">
        <f t="shared" si="340"/>
        <v>43849.7</v>
      </c>
      <c r="T197" s="15">
        <f t="shared" si="340"/>
        <v>0</v>
      </c>
      <c r="U197" s="21">
        <f t="shared" si="329"/>
        <v>1079154.21</v>
      </c>
    </row>
    <row r="198" spans="2:21" ht="20.25" customHeight="1" x14ac:dyDescent="0.25">
      <c r="B198" s="10" t="s">
        <v>320</v>
      </c>
      <c r="C198" s="10" t="s">
        <v>321</v>
      </c>
      <c r="D198" s="31">
        <v>18500000</v>
      </c>
      <c r="E198" s="59">
        <v>12000000</v>
      </c>
      <c r="F198" s="59">
        <v>-5446149.3499999996</v>
      </c>
      <c r="G198" s="59">
        <f>+E198+F198</f>
        <v>6553850.6500000004</v>
      </c>
      <c r="H198" s="31">
        <v>18500000</v>
      </c>
      <c r="I198" s="14">
        <v>7080</v>
      </c>
      <c r="J198" s="14">
        <v>631172.56000000006</v>
      </c>
      <c r="K198" s="14">
        <v>6549</v>
      </c>
      <c r="L198" s="14">
        <v>106607.1</v>
      </c>
      <c r="M198" s="14">
        <v>9263</v>
      </c>
      <c r="N198" s="14">
        <v>105716.2</v>
      </c>
      <c r="O198" s="14">
        <v>21376.86</v>
      </c>
      <c r="P198" s="14">
        <v>108280.46</v>
      </c>
      <c r="Q198" s="14">
        <v>39259.33</v>
      </c>
      <c r="R198" s="14">
        <v>0</v>
      </c>
      <c r="S198" s="14">
        <v>43849.7</v>
      </c>
      <c r="T198" s="14">
        <v>0</v>
      </c>
      <c r="U198" s="21">
        <f t="shared" si="329"/>
        <v>1079154.21</v>
      </c>
    </row>
    <row r="199" spans="2:21" ht="20.25" hidden="1" customHeight="1" x14ac:dyDescent="0.25">
      <c r="B199" s="7" t="s">
        <v>322</v>
      </c>
      <c r="C199" s="7" t="s">
        <v>323</v>
      </c>
      <c r="D199" s="38">
        <f t="shared" ref="D199:D201" si="341">+D200</f>
        <v>600000</v>
      </c>
      <c r="E199" s="57">
        <v>350000</v>
      </c>
      <c r="F199" s="57">
        <f t="shared" ref="F199:H201" si="342">+F200</f>
        <v>0</v>
      </c>
      <c r="G199" s="57">
        <f t="shared" si="342"/>
        <v>350000</v>
      </c>
      <c r="H199" s="38">
        <f t="shared" si="342"/>
        <v>600000</v>
      </c>
      <c r="I199" s="15">
        <f t="shared" ref="I199:T201" si="343">+I200</f>
        <v>0</v>
      </c>
      <c r="J199" s="15">
        <f t="shared" si="343"/>
        <v>0</v>
      </c>
      <c r="K199" s="15">
        <f t="shared" si="343"/>
        <v>0</v>
      </c>
      <c r="L199" s="15">
        <f t="shared" si="343"/>
        <v>535.53</v>
      </c>
      <c r="M199" s="15">
        <f t="shared" si="343"/>
        <v>1026.5999999999999</v>
      </c>
      <c r="N199" s="15">
        <f t="shared" si="343"/>
        <v>0</v>
      </c>
      <c r="O199" s="15">
        <f t="shared" si="343"/>
        <v>0</v>
      </c>
      <c r="P199" s="15">
        <f t="shared" si="343"/>
        <v>0</v>
      </c>
      <c r="Q199" s="15">
        <f t="shared" si="343"/>
        <v>0</v>
      </c>
      <c r="R199" s="15">
        <f t="shared" si="343"/>
        <v>0</v>
      </c>
      <c r="S199" s="15">
        <f t="shared" si="343"/>
        <v>0</v>
      </c>
      <c r="T199" s="15">
        <f t="shared" si="343"/>
        <v>0</v>
      </c>
      <c r="U199" s="21">
        <f t="shared" si="329"/>
        <v>1562.1299999999999</v>
      </c>
    </row>
    <row r="200" spans="2:21" ht="20.25" customHeight="1" x14ac:dyDescent="0.25">
      <c r="B200" s="10" t="s">
        <v>324</v>
      </c>
      <c r="C200" s="10" t="s">
        <v>325</v>
      </c>
      <c r="D200" s="31">
        <v>600000</v>
      </c>
      <c r="E200" s="59">
        <v>350000</v>
      </c>
      <c r="F200" s="59">
        <v>0</v>
      </c>
      <c r="G200" s="59">
        <f>+E200+F200</f>
        <v>350000</v>
      </c>
      <c r="H200" s="31">
        <v>600000</v>
      </c>
      <c r="I200" s="14">
        <v>0</v>
      </c>
      <c r="J200" s="14">
        <v>0</v>
      </c>
      <c r="K200" s="14">
        <v>0</v>
      </c>
      <c r="L200" s="14">
        <v>535.53</v>
      </c>
      <c r="M200" s="14">
        <v>1026.5999999999999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21">
        <f t="shared" si="329"/>
        <v>1562.1299999999999</v>
      </c>
    </row>
    <row r="201" spans="2:21" ht="32.25" hidden="1" customHeight="1" x14ac:dyDescent="0.25">
      <c r="B201" s="7" t="s">
        <v>489</v>
      </c>
      <c r="C201" s="7" t="s">
        <v>490</v>
      </c>
      <c r="D201" s="38">
        <f t="shared" si="341"/>
        <v>600000</v>
      </c>
      <c r="E201" s="57">
        <v>100000</v>
      </c>
      <c r="F201" s="57">
        <f t="shared" ref="F201:G201" si="344">+F202</f>
        <v>0</v>
      </c>
      <c r="G201" s="57">
        <f t="shared" si="344"/>
        <v>100000</v>
      </c>
      <c r="H201" s="38">
        <f t="shared" si="342"/>
        <v>600000</v>
      </c>
      <c r="I201" s="15">
        <f t="shared" si="343"/>
        <v>0</v>
      </c>
      <c r="J201" s="15">
        <f t="shared" si="343"/>
        <v>0</v>
      </c>
      <c r="K201" s="15">
        <f t="shared" si="343"/>
        <v>0</v>
      </c>
      <c r="L201" s="15">
        <f t="shared" si="343"/>
        <v>0</v>
      </c>
      <c r="M201" s="15">
        <f t="shared" si="343"/>
        <v>0</v>
      </c>
      <c r="N201" s="15">
        <f t="shared" si="343"/>
        <v>0</v>
      </c>
      <c r="O201" s="15">
        <f t="shared" si="343"/>
        <v>0</v>
      </c>
      <c r="P201" s="15">
        <f t="shared" si="343"/>
        <v>0</v>
      </c>
      <c r="Q201" s="15">
        <f t="shared" si="343"/>
        <v>0</v>
      </c>
      <c r="R201" s="15">
        <f t="shared" si="343"/>
        <v>0</v>
      </c>
      <c r="S201" s="15">
        <f t="shared" si="343"/>
        <v>735.14</v>
      </c>
      <c r="T201" s="15">
        <f t="shared" si="343"/>
        <v>0</v>
      </c>
      <c r="U201" s="21"/>
    </row>
    <row r="202" spans="2:21" ht="21" customHeight="1" x14ac:dyDescent="0.25">
      <c r="B202" s="10" t="s">
        <v>491</v>
      </c>
      <c r="C202" s="10" t="s">
        <v>490</v>
      </c>
      <c r="D202" s="31">
        <v>600000</v>
      </c>
      <c r="E202" s="59">
        <v>100000</v>
      </c>
      <c r="F202" s="59">
        <v>0</v>
      </c>
      <c r="G202" s="59">
        <f>+E202+F202</f>
        <v>100000</v>
      </c>
      <c r="H202" s="31">
        <v>600000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735.14</v>
      </c>
      <c r="T202" s="14">
        <v>0</v>
      </c>
      <c r="U202" s="21"/>
    </row>
    <row r="203" spans="2:21" ht="19.5" hidden="1" customHeight="1" x14ac:dyDescent="0.25">
      <c r="B203" s="7" t="s">
        <v>326</v>
      </c>
      <c r="C203" s="7" t="s">
        <v>327</v>
      </c>
      <c r="D203" s="38">
        <f t="shared" ref="D203" si="345">+D204</f>
        <v>50000</v>
      </c>
      <c r="E203" s="57">
        <v>1300000</v>
      </c>
      <c r="F203" s="57">
        <f t="shared" ref="F203:H203" si="346">+F204</f>
        <v>0</v>
      </c>
      <c r="G203" s="57">
        <f t="shared" si="346"/>
        <v>1300000</v>
      </c>
      <c r="H203" s="38">
        <f t="shared" si="346"/>
        <v>50000</v>
      </c>
      <c r="I203" s="15">
        <f t="shared" ref="I203:T203" si="347">+I204</f>
        <v>0</v>
      </c>
      <c r="J203" s="15">
        <f t="shared" si="347"/>
        <v>53058.7</v>
      </c>
      <c r="K203" s="15">
        <f t="shared" si="347"/>
        <v>0</v>
      </c>
      <c r="L203" s="15">
        <f t="shared" si="347"/>
        <v>23482</v>
      </c>
      <c r="M203" s="15">
        <f t="shared" si="347"/>
        <v>85392.1</v>
      </c>
      <c r="N203" s="15">
        <f t="shared" si="347"/>
        <v>0</v>
      </c>
      <c r="O203" s="15">
        <f t="shared" si="347"/>
        <v>3890.01</v>
      </c>
      <c r="P203" s="15">
        <f t="shared" si="347"/>
        <v>125929.60000000001</v>
      </c>
      <c r="Q203" s="15">
        <f t="shared" si="347"/>
        <v>230763.75</v>
      </c>
      <c r="R203" s="15">
        <f t="shared" si="347"/>
        <v>12643.75</v>
      </c>
      <c r="S203" s="15">
        <f t="shared" si="347"/>
        <v>60465.56</v>
      </c>
      <c r="T203" s="15">
        <f t="shared" si="347"/>
        <v>0</v>
      </c>
      <c r="U203" s="21">
        <f t="shared" ref="U203:U233" si="348">+SUM(I203:T203)</f>
        <v>595625.47</v>
      </c>
    </row>
    <row r="204" spans="2:21" ht="20.25" customHeight="1" x14ac:dyDescent="0.25">
      <c r="B204" s="10" t="s">
        <v>328</v>
      </c>
      <c r="C204" s="10" t="s">
        <v>327</v>
      </c>
      <c r="D204" s="31">
        <v>50000</v>
      </c>
      <c r="E204" s="59">
        <v>1300000</v>
      </c>
      <c r="F204" s="59">
        <v>0</v>
      </c>
      <c r="G204" s="59">
        <f>+E204+F204</f>
        <v>1300000</v>
      </c>
      <c r="H204" s="31">
        <v>50000</v>
      </c>
      <c r="I204" s="14">
        <v>0</v>
      </c>
      <c r="J204" s="14">
        <v>53058.7</v>
      </c>
      <c r="K204" s="14">
        <v>0</v>
      </c>
      <c r="L204" s="14">
        <v>23482</v>
      </c>
      <c r="M204" s="14">
        <v>85392.1</v>
      </c>
      <c r="N204" s="14">
        <v>0</v>
      </c>
      <c r="O204" s="14">
        <v>3890.01</v>
      </c>
      <c r="P204" s="14">
        <v>125929.60000000001</v>
      </c>
      <c r="Q204" s="14">
        <v>230763.75</v>
      </c>
      <c r="R204" s="14">
        <v>12643.75</v>
      </c>
      <c r="S204" s="14">
        <v>60465.56</v>
      </c>
      <c r="T204" s="14">
        <v>0</v>
      </c>
      <c r="U204" s="21">
        <f t="shared" si="348"/>
        <v>595625.47</v>
      </c>
    </row>
    <row r="205" spans="2:21" ht="20.25" hidden="1" customHeight="1" x14ac:dyDescent="0.25">
      <c r="B205" s="7" t="s">
        <v>329</v>
      </c>
      <c r="C205" s="7" t="s">
        <v>330</v>
      </c>
      <c r="D205" s="38">
        <f t="shared" ref="D205" si="349">+D206</f>
        <v>500000</v>
      </c>
      <c r="E205" s="57">
        <v>1000000</v>
      </c>
      <c r="F205" s="57">
        <f t="shared" ref="F205:H205" si="350">+F206</f>
        <v>0</v>
      </c>
      <c r="G205" s="57">
        <f t="shared" si="350"/>
        <v>1000000</v>
      </c>
      <c r="H205" s="38">
        <f t="shared" si="350"/>
        <v>500000</v>
      </c>
      <c r="I205" s="15">
        <f t="shared" ref="I205:T205" si="351">+I206</f>
        <v>7070.08</v>
      </c>
      <c r="J205" s="15">
        <f t="shared" si="351"/>
        <v>0</v>
      </c>
      <c r="K205" s="15">
        <f t="shared" si="351"/>
        <v>1350.01</v>
      </c>
      <c r="L205" s="15">
        <f t="shared" si="351"/>
        <v>7009.71</v>
      </c>
      <c r="M205" s="15">
        <f t="shared" si="351"/>
        <v>50952.4</v>
      </c>
      <c r="N205" s="15">
        <f t="shared" si="351"/>
        <v>0</v>
      </c>
      <c r="O205" s="15">
        <f t="shared" si="351"/>
        <v>0</v>
      </c>
      <c r="P205" s="15">
        <f t="shared" si="351"/>
        <v>0</v>
      </c>
      <c r="Q205" s="15">
        <f t="shared" si="351"/>
        <v>0</v>
      </c>
      <c r="R205" s="15">
        <f t="shared" si="351"/>
        <v>114424.1</v>
      </c>
      <c r="S205" s="15">
        <f t="shared" si="351"/>
        <v>0</v>
      </c>
      <c r="T205" s="15">
        <f t="shared" si="351"/>
        <v>0</v>
      </c>
      <c r="U205" s="21">
        <f t="shared" si="348"/>
        <v>180806.3</v>
      </c>
    </row>
    <row r="206" spans="2:21" ht="20.25" customHeight="1" x14ac:dyDescent="0.25">
      <c r="B206" s="10" t="s">
        <v>331</v>
      </c>
      <c r="C206" s="10" t="s">
        <v>330</v>
      </c>
      <c r="D206" s="31">
        <v>500000</v>
      </c>
      <c r="E206" s="59">
        <v>1000000</v>
      </c>
      <c r="F206" s="59">
        <v>0</v>
      </c>
      <c r="G206" s="59">
        <f>+E206+F206</f>
        <v>1000000</v>
      </c>
      <c r="H206" s="31">
        <v>500000</v>
      </c>
      <c r="I206" s="14">
        <v>7070.08</v>
      </c>
      <c r="J206" s="14">
        <v>0</v>
      </c>
      <c r="K206" s="14">
        <v>1350.01</v>
      </c>
      <c r="L206" s="14">
        <v>7009.71</v>
      </c>
      <c r="M206" s="14">
        <v>50952.4</v>
      </c>
      <c r="N206" s="14">
        <v>0</v>
      </c>
      <c r="O206" s="14">
        <v>0</v>
      </c>
      <c r="P206" s="14">
        <v>0</v>
      </c>
      <c r="Q206" s="14">
        <v>0</v>
      </c>
      <c r="R206" s="14">
        <v>114424.1</v>
      </c>
      <c r="S206" s="14">
        <v>0</v>
      </c>
      <c r="T206" s="14">
        <v>0</v>
      </c>
      <c r="U206" s="21">
        <f t="shared" si="348"/>
        <v>180806.3</v>
      </c>
    </row>
    <row r="207" spans="2:21" ht="20.25" hidden="1" customHeight="1" x14ac:dyDescent="0.25">
      <c r="B207" s="7" t="s">
        <v>332</v>
      </c>
      <c r="C207" s="7" t="s">
        <v>333</v>
      </c>
      <c r="D207" s="38">
        <f t="shared" ref="D207" si="352">+D208+D209</f>
        <v>1000000</v>
      </c>
      <c r="E207" s="57">
        <v>1000000</v>
      </c>
      <c r="F207" s="57">
        <f t="shared" ref="F207:H207" si="353">+F208+F209</f>
        <v>2900000</v>
      </c>
      <c r="G207" s="57">
        <f t="shared" si="353"/>
        <v>3900000</v>
      </c>
      <c r="H207" s="38">
        <f t="shared" si="353"/>
        <v>1000000</v>
      </c>
      <c r="I207" s="15">
        <f t="shared" ref="I207:Q207" si="354">+I208+I209</f>
        <v>0</v>
      </c>
      <c r="J207" s="15">
        <f t="shared" si="354"/>
        <v>0</v>
      </c>
      <c r="K207" s="15">
        <f t="shared" si="354"/>
        <v>0</v>
      </c>
      <c r="L207" s="15">
        <f t="shared" si="354"/>
        <v>18085.21</v>
      </c>
      <c r="M207" s="15">
        <f t="shared" si="354"/>
        <v>0</v>
      </c>
      <c r="N207" s="15">
        <f t="shared" si="354"/>
        <v>0</v>
      </c>
      <c r="O207" s="15">
        <f t="shared" si="354"/>
        <v>587640</v>
      </c>
      <c r="P207" s="15">
        <f t="shared" si="354"/>
        <v>156263.07</v>
      </c>
      <c r="Q207" s="15">
        <f t="shared" si="354"/>
        <v>45895.199999999997</v>
      </c>
      <c r="R207" s="15">
        <f t="shared" ref="R207:T207" si="355">+R208+R209</f>
        <v>14424.45</v>
      </c>
      <c r="S207" s="15">
        <f t="shared" ref="S207" si="356">+S208+S209</f>
        <v>19599.990000000002</v>
      </c>
      <c r="T207" s="15">
        <f t="shared" si="355"/>
        <v>0</v>
      </c>
      <c r="U207" s="21">
        <f t="shared" si="348"/>
        <v>841907.91999999993</v>
      </c>
    </row>
    <row r="208" spans="2:21" ht="20.25" customHeight="1" x14ac:dyDescent="0.25">
      <c r="B208" s="10" t="s">
        <v>334</v>
      </c>
      <c r="C208" s="10" t="s">
        <v>335</v>
      </c>
      <c r="D208" s="31">
        <v>500000</v>
      </c>
      <c r="E208" s="59">
        <v>500000</v>
      </c>
      <c r="F208" s="59">
        <v>1900000</v>
      </c>
      <c r="G208" s="59">
        <f>+E208+F208</f>
        <v>2400000</v>
      </c>
      <c r="H208" s="31">
        <v>500000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156263.07</v>
      </c>
      <c r="Q208" s="14">
        <v>0</v>
      </c>
      <c r="R208" s="14">
        <v>3500</v>
      </c>
      <c r="S208" s="14">
        <v>19599.990000000002</v>
      </c>
      <c r="T208" s="14">
        <v>0</v>
      </c>
      <c r="U208" s="21">
        <f t="shared" si="348"/>
        <v>179363.06</v>
      </c>
    </row>
    <row r="209" spans="2:23" ht="20.25" customHeight="1" x14ac:dyDescent="0.25">
      <c r="B209" s="10" t="s">
        <v>336</v>
      </c>
      <c r="C209" s="10" t="s">
        <v>337</v>
      </c>
      <c r="D209" s="31">
        <v>500000</v>
      </c>
      <c r="E209" s="59">
        <v>500000</v>
      </c>
      <c r="F209" s="59">
        <v>1000000</v>
      </c>
      <c r="G209" s="59">
        <f>+E209+F209</f>
        <v>1500000</v>
      </c>
      <c r="H209" s="31">
        <v>500000</v>
      </c>
      <c r="I209" s="14">
        <v>0</v>
      </c>
      <c r="J209" s="14">
        <v>0</v>
      </c>
      <c r="K209" s="14">
        <v>0</v>
      </c>
      <c r="L209" s="14">
        <v>18085.21</v>
      </c>
      <c r="M209" s="14">
        <v>0</v>
      </c>
      <c r="N209" s="14">
        <v>0</v>
      </c>
      <c r="O209" s="14">
        <v>587640</v>
      </c>
      <c r="P209" s="14">
        <v>0</v>
      </c>
      <c r="Q209" s="14">
        <v>45895.199999999997</v>
      </c>
      <c r="R209" s="14">
        <v>10924.45</v>
      </c>
      <c r="S209" s="14">
        <v>0</v>
      </c>
      <c r="T209" s="14">
        <v>0</v>
      </c>
      <c r="U209" s="21">
        <f t="shared" si="348"/>
        <v>662544.85999999987</v>
      </c>
    </row>
    <row r="210" spans="2:23" ht="31.5" hidden="1" customHeight="1" x14ac:dyDescent="0.25">
      <c r="B210" s="7" t="s">
        <v>338</v>
      </c>
      <c r="C210" s="7" t="s">
        <v>339</v>
      </c>
      <c r="D210" s="38">
        <f>+SUM(D211:D214)</f>
        <v>2600000</v>
      </c>
      <c r="E210" s="57">
        <v>4500000</v>
      </c>
      <c r="F210" s="57">
        <f t="shared" ref="F210:G210" si="357">+SUM(F211:F214)</f>
        <v>200000</v>
      </c>
      <c r="G210" s="57">
        <f t="shared" si="357"/>
        <v>4700000</v>
      </c>
      <c r="H210" s="38">
        <f>+SUM(H211:H214)</f>
        <v>2600000</v>
      </c>
      <c r="I210" s="15">
        <f t="shared" ref="I210:Q210" si="358">+SUM(I211:I214)</f>
        <v>0</v>
      </c>
      <c r="J210" s="15">
        <f t="shared" si="358"/>
        <v>0</v>
      </c>
      <c r="K210" s="15">
        <f t="shared" si="358"/>
        <v>25191.919999999998</v>
      </c>
      <c r="L210" s="15">
        <f t="shared" si="358"/>
        <v>97138.2</v>
      </c>
      <c r="M210" s="15">
        <f t="shared" si="358"/>
        <v>293196.20999999996</v>
      </c>
      <c r="N210" s="15">
        <f t="shared" si="358"/>
        <v>401368.79</v>
      </c>
      <c r="O210" s="15">
        <f t="shared" si="358"/>
        <v>256645.99</v>
      </c>
      <c r="P210" s="15">
        <f t="shared" si="358"/>
        <v>298322.84000000003</v>
      </c>
      <c r="Q210" s="15">
        <f t="shared" si="358"/>
        <v>148021.71000000002</v>
      </c>
      <c r="R210" s="15">
        <f t="shared" ref="R210:T210" si="359">+SUM(R211:R214)</f>
        <v>665961.62</v>
      </c>
      <c r="S210" s="15">
        <f t="shared" ref="S210" si="360">+SUM(S211:S214)</f>
        <v>44977.760000000002</v>
      </c>
      <c r="T210" s="15">
        <f t="shared" si="359"/>
        <v>0</v>
      </c>
      <c r="U210" s="21">
        <f t="shared" si="348"/>
        <v>2230825.0399999996</v>
      </c>
    </row>
    <row r="211" spans="2:23" ht="20.25" customHeight="1" x14ac:dyDescent="0.25">
      <c r="B211" s="10" t="s">
        <v>340</v>
      </c>
      <c r="C211" s="10" t="s">
        <v>341</v>
      </c>
      <c r="D211" s="31">
        <v>50000</v>
      </c>
      <c r="E211" s="59">
        <v>100000</v>
      </c>
      <c r="F211" s="59">
        <v>0</v>
      </c>
      <c r="G211" s="59">
        <f>+E211+F211</f>
        <v>100000</v>
      </c>
      <c r="H211" s="31">
        <v>50000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220.01</v>
      </c>
      <c r="Q211" s="14">
        <v>0</v>
      </c>
      <c r="R211" s="14">
        <v>0</v>
      </c>
      <c r="S211" s="14">
        <v>0</v>
      </c>
      <c r="T211" s="14">
        <v>0</v>
      </c>
      <c r="U211" s="21">
        <f t="shared" si="348"/>
        <v>220.01</v>
      </c>
    </row>
    <row r="212" spans="2:23" ht="20.25" customHeight="1" x14ac:dyDescent="0.25">
      <c r="B212" s="10" t="s">
        <v>342</v>
      </c>
      <c r="C212" s="10" t="s">
        <v>343</v>
      </c>
      <c r="D212" s="31">
        <v>0</v>
      </c>
      <c r="E212" s="59">
        <v>0</v>
      </c>
      <c r="F212" s="59">
        <v>0</v>
      </c>
      <c r="G212" s="59">
        <v>0</v>
      </c>
      <c r="H212" s="31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21">
        <f t="shared" si="348"/>
        <v>0</v>
      </c>
    </row>
    <row r="213" spans="2:23" ht="20.25" customHeight="1" x14ac:dyDescent="0.25">
      <c r="B213" s="10" t="s">
        <v>344</v>
      </c>
      <c r="C213" s="10" t="s">
        <v>345</v>
      </c>
      <c r="D213" s="31">
        <v>600000</v>
      </c>
      <c r="E213" s="59">
        <v>1600000</v>
      </c>
      <c r="F213" s="59">
        <v>0</v>
      </c>
      <c r="G213" s="59">
        <f>+E213+F213</f>
        <v>1600000</v>
      </c>
      <c r="H213" s="31">
        <v>600000</v>
      </c>
      <c r="I213" s="14">
        <v>0</v>
      </c>
      <c r="J213" s="14">
        <v>0</v>
      </c>
      <c r="K213" s="14">
        <v>0</v>
      </c>
      <c r="L213" s="14">
        <v>54559.09</v>
      </c>
      <c r="M213" s="14">
        <v>36860.839999999997</v>
      </c>
      <c r="N213" s="14">
        <v>83190</v>
      </c>
      <c r="O213" s="14">
        <v>18585</v>
      </c>
      <c r="P213" s="14">
        <v>0</v>
      </c>
      <c r="Q213" s="14">
        <v>80948</v>
      </c>
      <c r="R213" s="14">
        <v>40041.22</v>
      </c>
      <c r="S213" s="14">
        <v>0</v>
      </c>
      <c r="T213" s="14">
        <v>0</v>
      </c>
      <c r="U213" s="21">
        <f t="shared" si="348"/>
        <v>314184.15000000002</v>
      </c>
    </row>
    <row r="214" spans="2:23" ht="30.75" customHeight="1" x14ac:dyDescent="0.25">
      <c r="B214" s="10" t="s">
        <v>346</v>
      </c>
      <c r="C214" s="10" t="s">
        <v>347</v>
      </c>
      <c r="D214" s="31">
        <v>1950000</v>
      </c>
      <c r="E214" s="59">
        <v>2800000</v>
      </c>
      <c r="F214" s="59">
        <v>200000</v>
      </c>
      <c r="G214" s="59">
        <f>+E214+F214</f>
        <v>3000000</v>
      </c>
      <c r="H214" s="31">
        <v>1950000</v>
      </c>
      <c r="I214" s="44">
        <v>0</v>
      </c>
      <c r="J214" s="44">
        <v>0</v>
      </c>
      <c r="K214" s="44">
        <v>25191.919999999998</v>
      </c>
      <c r="L214" s="44">
        <v>42579.11</v>
      </c>
      <c r="M214" s="44">
        <v>256335.37</v>
      </c>
      <c r="N214" s="44">
        <v>318178.78999999998</v>
      </c>
      <c r="O214" s="44">
        <v>238060.99</v>
      </c>
      <c r="P214" s="44">
        <v>298102.83</v>
      </c>
      <c r="Q214" s="44">
        <v>67073.710000000006</v>
      </c>
      <c r="R214" s="44">
        <v>625920.4</v>
      </c>
      <c r="S214" s="44">
        <v>44977.760000000002</v>
      </c>
      <c r="T214" s="44">
        <v>0</v>
      </c>
      <c r="U214" s="45">
        <f t="shared" si="348"/>
        <v>1916420.8800000001</v>
      </c>
    </row>
    <row r="215" spans="2:23" ht="17.25" hidden="1" customHeight="1" x14ac:dyDescent="0.25">
      <c r="B215" s="9">
        <v>2.4</v>
      </c>
      <c r="C215" s="7" t="s">
        <v>348</v>
      </c>
      <c r="D215" s="33" t="e">
        <f t="shared" ref="D215:D216" si="361">+D216</f>
        <v>#REF!</v>
      </c>
      <c r="E215" s="57">
        <f t="shared" ref="E215:F217" si="362">+E216</f>
        <v>0</v>
      </c>
      <c r="F215" s="57">
        <f t="shared" si="362"/>
        <v>0</v>
      </c>
      <c r="G215" s="57">
        <f>+G218</f>
        <v>0</v>
      </c>
      <c r="H215" s="33" t="e">
        <f t="shared" ref="H215:H216" si="363">+H216</f>
        <v>#REF!</v>
      </c>
      <c r="I215" s="15">
        <f t="shared" ref="I215:U217" si="364">+I216</f>
        <v>0</v>
      </c>
      <c r="J215" s="15">
        <f t="shared" si="364"/>
        <v>0</v>
      </c>
      <c r="K215" s="15">
        <f t="shared" si="364"/>
        <v>0</v>
      </c>
      <c r="L215" s="15">
        <f t="shared" si="364"/>
        <v>0</v>
      </c>
      <c r="M215" s="15">
        <f t="shared" si="364"/>
        <v>0</v>
      </c>
      <c r="N215" s="15">
        <f t="shared" si="364"/>
        <v>0</v>
      </c>
      <c r="O215" s="15">
        <f t="shared" si="364"/>
        <v>0</v>
      </c>
      <c r="P215" s="15">
        <f t="shared" si="364"/>
        <v>0</v>
      </c>
      <c r="Q215" s="15">
        <f t="shared" si="364"/>
        <v>0</v>
      </c>
      <c r="R215" s="15">
        <f t="shared" si="364"/>
        <v>0</v>
      </c>
      <c r="S215" s="15">
        <f t="shared" si="364"/>
        <v>0</v>
      </c>
      <c r="T215" s="15">
        <f t="shared" si="364"/>
        <v>0</v>
      </c>
      <c r="U215" s="20">
        <f t="shared" si="348"/>
        <v>0</v>
      </c>
    </row>
    <row r="216" spans="2:23" ht="17.25" hidden="1" customHeight="1" x14ac:dyDescent="0.25">
      <c r="B216" s="7" t="s">
        <v>527</v>
      </c>
      <c r="C216" s="7" t="s">
        <v>531</v>
      </c>
      <c r="D216" s="39" t="e">
        <f t="shared" si="361"/>
        <v>#REF!</v>
      </c>
      <c r="E216" s="57">
        <f t="shared" si="362"/>
        <v>0</v>
      </c>
      <c r="F216" s="57">
        <f t="shared" si="362"/>
        <v>0</v>
      </c>
      <c r="G216" s="57">
        <f>+G217</f>
        <v>0</v>
      </c>
      <c r="H216" s="39" t="e">
        <f t="shared" si="363"/>
        <v>#REF!</v>
      </c>
      <c r="I216" s="15">
        <f t="shared" si="364"/>
        <v>0</v>
      </c>
      <c r="J216" s="15">
        <f t="shared" si="364"/>
        <v>0</v>
      </c>
      <c r="K216" s="15">
        <f t="shared" si="364"/>
        <v>0</v>
      </c>
      <c r="L216" s="15">
        <f t="shared" si="364"/>
        <v>0</v>
      </c>
      <c r="M216" s="15">
        <f t="shared" si="364"/>
        <v>0</v>
      </c>
      <c r="N216" s="15">
        <f t="shared" si="364"/>
        <v>0</v>
      </c>
      <c r="O216" s="15">
        <f t="shared" si="364"/>
        <v>0</v>
      </c>
      <c r="P216" s="15">
        <f t="shared" si="364"/>
        <v>0</v>
      </c>
      <c r="Q216" s="15">
        <f t="shared" si="364"/>
        <v>0</v>
      </c>
      <c r="R216" s="15">
        <f t="shared" si="364"/>
        <v>0</v>
      </c>
      <c r="S216" s="15">
        <f t="shared" si="364"/>
        <v>0</v>
      </c>
      <c r="T216" s="15">
        <f t="shared" si="364"/>
        <v>0</v>
      </c>
      <c r="U216" s="20">
        <f t="shared" si="348"/>
        <v>0</v>
      </c>
    </row>
    <row r="217" spans="2:23" ht="17.25" hidden="1" customHeight="1" x14ac:dyDescent="0.25">
      <c r="B217" s="7" t="s">
        <v>528</v>
      </c>
      <c r="C217" s="7" t="s">
        <v>530</v>
      </c>
      <c r="D217" s="39" t="e">
        <f>+D218+#REF!</f>
        <v>#REF!</v>
      </c>
      <c r="E217" s="57">
        <f t="shared" si="362"/>
        <v>0</v>
      </c>
      <c r="F217" s="57">
        <f t="shared" si="362"/>
        <v>0</v>
      </c>
      <c r="G217" s="57">
        <f>+E217-F217</f>
        <v>0</v>
      </c>
      <c r="H217" s="39" t="e">
        <f>+H218+#REF!</f>
        <v>#REF!</v>
      </c>
      <c r="I217" s="15">
        <f t="shared" si="364"/>
        <v>0</v>
      </c>
      <c r="J217" s="15">
        <f t="shared" si="364"/>
        <v>0</v>
      </c>
      <c r="K217" s="15">
        <f t="shared" si="364"/>
        <v>0</v>
      </c>
      <c r="L217" s="15">
        <f t="shared" si="364"/>
        <v>0</v>
      </c>
      <c r="M217" s="15">
        <f t="shared" si="364"/>
        <v>0</v>
      </c>
      <c r="N217" s="15">
        <f t="shared" si="364"/>
        <v>0</v>
      </c>
      <c r="O217" s="15">
        <f t="shared" si="364"/>
        <v>0</v>
      </c>
      <c r="P217" s="15">
        <f t="shared" si="364"/>
        <v>0</v>
      </c>
      <c r="Q217" s="15">
        <f t="shared" si="364"/>
        <v>0</v>
      </c>
      <c r="R217" s="15">
        <f t="shared" si="364"/>
        <v>0</v>
      </c>
      <c r="S217" s="15">
        <f t="shared" si="364"/>
        <v>0</v>
      </c>
      <c r="T217" s="15">
        <f t="shared" si="364"/>
        <v>0</v>
      </c>
      <c r="U217" s="15">
        <f t="shared" si="364"/>
        <v>0</v>
      </c>
    </row>
    <row r="218" spans="2:23" ht="48.75" hidden="1" customHeight="1" x14ac:dyDescent="0.25">
      <c r="B218" s="10" t="s">
        <v>529</v>
      </c>
      <c r="C218" s="10" t="s">
        <v>532</v>
      </c>
      <c r="D218" s="40">
        <v>0</v>
      </c>
      <c r="E218" s="59">
        <v>0</v>
      </c>
      <c r="F218" s="59">
        <v>0</v>
      </c>
      <c r="G218" s="59">
        <f>+F218</f>
        <v>0</v>
      </c>
      <c r="H218" s="40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20">
        <f t="shared" si="348"/>
        <v>0</v>
      </c>
    </row>
    <row r="219" spans="2:23" ht="18" customHeight="1" x14ac:dyDescent="0.2">
      <c r="B219" s="9">
        <v>2.6</v>
      </c>
      <c r="C219" s="7" t="s">
        <v>349</v>
      </c>
      <c r="D219" s="33">
        <f>+D220+D231+D240+D247+D260+D281+D287</f>
        <v>52050000</v>
      </c>
      <c r="E219" s="58">
        <f>+E220+E231+E240+E247+E260+E278+E281+E287</f>
        <v>89928748</v>
      </c>
      <c r="F219" s="58">
        <f>+F220+F231+F240+F247+F260+F278+F281+F287</f>
        <v>53079535.259999998</v>
      </c>
      <c r="G219" s="58">
        <f>+G220+G231+G240+G247+G260+G278+G281+G287</f>
        <v>143008283.25999999</v>
      </c>
      <c r="H219" s="33">
        <f>+H220+H231+H240+H247+H260+H281+H287</f>
        <v>52050000</v>
      </c>
      <c r="I219" s="15">
        <f t="shared" ref="I219:T219" si="365">+I220+I231+I240+I247+I260+I278+I281+I287</f>
        <v>0</v>
      </c>
      <c r="J219" s="15">
        <f t="shared" si="365"/>
        <v>12412723.73</v>
      </c>
      <c r="K219" s="15">
        <f t="shared" si="365"/>
        <v>276058.55</v>
      </c>
      <c r="L219" s="15">
        <f t="shared" si="365"/>
        <v>999097.27</v>
      </c>
      <c r="M219" s="15">
        <f t="shared" si="365"/>
        <v>2566949.4699999997</v>
      </c>
      <c r="N219" s="15">
        <f t="shared" si="365"/>
        <v>888790.99</v>
      </c>
      <c r="O219" s="15">
        <f t="shared" si="365"/>
        <v>482013.65</v>
      </c>
      <c r="P219" s="15">
        <f t="shared" si="365"/>
        <v>29528224.959999997</v>
      </c>
      <c r="Q219" s="15">
        <f t="shared" si="365"/>
        <v>3710048.66</v>
      </c>
      <c r="R219" s="15">
        <f t="shared" si="365"/>
        <v>802143.23</v>
      </c>
      <c r="S219" s="15">
        <f t="shared" si="365"/>
        <v>2054522.24</v>
      </c>
      <c r="T219" s="15">
        <f t="shared" si="365"/>
        <v>0</v>
      </c>
      <c r="U219" s="20">
        <f>+SUM(I219:T219)</f>
        <v>53720572.749999985</v>
      </c>
    </row>
    <row r="220" spans="2:23" ht="20.25" hidden="1" customHeight="1" x14ac:dyDescent="0.25">
      <c r="B220" s="7" t="s">
        <v>350</v>
      </c>
      <c r="C220" s="7" t="s">
        <v>351</v>
      </c>
      <c r="D220" s="41">
        <f t="shared" ref="D220" si="366">+D221+D223+D225+D227+D229</f>
        <v>12500000</v>
      </c>
      <c r="E220" s="57">
        <f>+E221+E223+E225+E227+E229</f>
        <v>62578748</v>
      </c>
      <c r="F220" s="57">
        <f>+F221+F223+F225+F227+F229</f>
        <v>-9796468.4600000009</v>
      </c>
      <c r="G220" s="57">
        <f>+G221+G223+G225+G227+G229</f>
        <v>52782279.539999999</v>
      </c>
      <c r="H220" s="41">
        <f t="shared" ref="H220" si="367">+H221+H223+H225+H227+H229</f>
        <v>12500000</v>
      </c>
      <c r="I220" s="15">
        <f t="shared" ref="I220:Q220" si="368">+I221+I223+I225+I227+I229</f>
        <v>0</v>
      </c>
      <c r="J220" s="15">
        <f t="shared" si="368"/>
        <v>606756</v>
      </c>
      <c r="K220" s="15">
        <f t="shared" si="368"/>
        <v>221058.55</v>
      </c>
      <c r="L220" s="15">
        <f t="shared" si="368"/>
        <v>161310.15</v>
      </c>
      <c r="M220" s="15">
        <f t="shared" si="368"/>
        <v>1863804.59</v>
      </c>
      <c r="N220" s="15">
        <f t="shared" si="368"/>
        <v>14174.99</v>
      </c>
      <c r="O220" s="15">
        <f t="shared" si="368"/>
        <v>482013.65</v>
      </c>
      <c r="P220" s="15">
        <f t="shared" si="368"/>
        <v>680525.06</v>
      </c>
      <c r="Q220" s="15">
        <f t="shared" si="368"/>
        <v>199549.66000000003</v>
      </c>
      <c r="R220" s="15">
        <f t="shared" ref="R220:T220" si="369">+R221+R223+R225+R227+R229</f>
        <v>353743.23</v>
      </c>
      <c r="S220" s="15">
        <f t="shared" ref="S220" si="370">+S221+S223+S225+S227+S229</f>
        <v>278730.03000000003</v>
      </c>
      <c r="T220" s="15">
        <f t="shared" si="369"/>
        <v>0</v>
      </c>
      <c r="U220" s="20">
        <f t="shared" si="348"/>
        <v>4861665.9100000011</v>
      </c>
    </row>
    <row r="221" spans="2:23" ht="17.25" hidden="1" customHeight="1" x14ac:dyDescent="0.25">
      <c r="B221" s="7" t="s">
        <v>352</v>
      </c>
      <c r="C221" s="7" t="s">
        <v>353</v>
      </c>
      <c r="D221" s="41">
        <f t="shared" ref="D221" si="371">+D222</f>
        <v>3000000</v>
      </c>
      <c r="E221" s="57">
        <f t="shared" ref="E221:H221" si="372">+E222</f>
        <v>500000</v>
      </c>
      <c r="F221" s="57">
        <f t="shared" si="372"/>
        <v>500000</v>
      </c>
      <c r="G221" s="57">
        <f t="shared" si="372"/>
        <v>1000000</v>
      </c>
      <c r="H221" s="41">
        <f t="shared" si="372"/>
        <v>3000000</v>
      </c>
      <c r="I221" s="15">
        <f t="shared" ref="I221:T221" si="373">+I222</f>
        <v>0</v>
      </c>
      <c r="J221" s="15">
        <f t="shared" si="373"/>
        <v>0</v>
      </c>
      <c r="K221" s="15">
        <f t="shared" si="373"/>
        <v>0</v>
      </c>
      <c r="L221" s="15">
        <f t="shared" si="373"/>
        <v>113048.15</v>
      </c>
      <c r="M221" s="15">
        <f t="shared" si="373"/>
        <v>0</v>
      </c>
      <c r="N221" s="15">
        <f t="shared" si="373"/>
        <v>0</v>
      </c>
      <c r="O221" s="15">
        <f t="shared" si="373"/>
        <v>42013.66</v>
      </c>
      <c r="P221" s="15">
        <f t="shared" si="373"/>
        <v>0</v>
      </c>
      <c r="Q221" s="15">
        <f t="shared" si="373"/>
        <v>107056.33</v>
      </c>
      <c r="R221" s="15">
        <f t="shared" si="373"/>
        <v>294743.23</v>
      </c>
      <c r="S221" s="15">
        <f t="shared" si="373"/>
        <v>202003.73</v>
      </c>
      <c r="T221" s="15">
        <f t="shared" si="373"/>
        <v>0</v>
      </c>
      <c r="U221" s="20">
        <f t="shared" si="348"/>
        <v>758865.1</v>
      </c>
    </row>
    <row r="222" spans="2:23" ht="21.75" customHeight="1" x14ac:dyDescent="0.25">
      <c r="B222" s="10" t="s">
        <v>354</v>
      </c>
      <c r="C222" s="10" t="s">
        <v>353</v>
      </c>
      <c r="D222" s="32">
        <v>3000000</v>
      </c>
      <c r="E222" s="59">
        <v>500000</v>
      </c>
      <c r="F222" s="59">
        <v>500000</v>
      </c>
      <c r="G222" s="59">
        <f>+E222+F222</f>
        <v>1000000</v>
      </c>
      <c r="H222" s="32">
        <v>3000000</v>
      </c>
      <c r="I222" s="14">
        <v>0</v>
      </c>
      <c r="J222" s="14">
        <v>0</v>
      </c>
      <c r="K222" s="14">
        <v>0</v>
      </c>
      <c r="L222" s="14">
        <v>113048.15</v>
      </c>
      <c r="M222" s="14">
        <v>0</v>
      </c>
      <c r="N222" s="14">
        <v>0</v>
      </c>
      <c r="O222" s="14">
        <v>42013.66</v>
      </c>
      <c r="P222" s="14">
        <v>0</v>
      </c>
      <c r="Q222" s="14">
        <v>107056.33</v>
      </c>
      <c r="R222" s="14">
        <v>294743.23</v>
      </c>
      <c r="S222" s="14">
        <v>202003.73</v>
      </c>
      <c r="T222" s="14">
        <v>0</v>
      </c>
      <c r="U222" s="21">
        <f t="shared" si="348"/>
        <v>758865.1</v>
      </c>
      <c r="W222" s="17"/>
    </row>
    <row r="223" spans="2:23" ht="20.25" hidden="1" customHeight="1" x14ac:dyDescent="0.25">
      <c r="B223" s="7" t="s">
        <v>355</v>
      </c>
      <c r="C223" s="7" t="s">
        <v>356</v>
      </c>
      <c r="D223" s="41">
        <f t="shared" ref="D223" si="374">+D224</f>
        <v>3000000</v>
      </c>
      <c r="E223" s="57">
        <f t="shared" ref="E223:H223" si="375">+E224</f>
        <v>400000</v>
      </c>
      <c r="F223" s="57">
        <f t="shared" si="375"/>
        <v>-100000</v>
      </c>
      <c r="G223" s="57">
        <f t="shared" si="375"/>
        <v>300000</v>
      </c>
      <c r="H223" s="41">
        <f t="shared" si="375"/>
        <v>3000000</v>
      </c>
      <c r="I223" s="15">
        <f t="shared" ref="I223:T223" si="376">+I224</f>
        <v>0</v>
      </c>
      <c r="J223" s="15">
        <f t="shared" si="376"/>
        <v>0</v>
      </c>
      <c r="K223" s="15">
        <f t="shared" si="376"/>
        <v>0</v>
      </c>
      <c r="L223" s="15">
        <f t="shared" si="376"/>
        <v>0</v>
      </c>
      <c r="M223" s="15">
        <f t="shared" si="376"/>
        <v>0</v>
      </c>
      <c r="N223" s="15">
        <f t="shared" si="376"/>
        <v>0</v>
      </c>
      <c r="O223" s="15">
        <f t="shared" si="376"/>
        <v>0</v>
      </c>
      <c r="P223" s="15">
        <f t="shared" si="376"/>
        <v>0</v>
      </c>
      <c r="Q223" s="15">
        <f t="shared" si="376"/>
        <v>0</v>
      </c>
      <c r="R223" s="15">
        <f t="shared" si="376"/>
        <v>0</v>
      </c>
      <c r="S223" s="15">
        <f t="shared" si="376"/>
        <v>0</v>
      </c>
      <c r="T223" s="15">
        <f t="shared" si="376"/>
        <v>0</v>
      </c>
      <c r="U223" s="21">
        <f t="shared" si="348"/>
        <v>0</v>
      </c>
    </row>
    <row r="224" spans="2:23" ht="20.25" customHeight="1" x14ac:dyDescent="0.25">
      <c r="B224" s="10" t="s">
        <v>357</v>
      </c>
      <c r="C224" s="10" t="s">
        <v>356</v>
      </c>
      <c r="D224" s="32">
        <v>3000000</v>
      </c>
      <c r="E224" s="59">
        <v>400000</v>
      </c>
      <c r="F224" s="59">
        <v>-100000</v>
      </c>
      <c r="G224" s="59">
        <f>+E224+F224</f>
        <v>300000</v>
      </c>
      <c r="H224" s="32">
        <v>3000000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21">
        <f t="shared" si="348"/>
        <v>0</v>
      </c>
    </row>
    <row r="225" spans="2:21" ht="30.75" hidden="1" customHeight="1" x14ac:dyDescent="0.25">
      <c r="B225" s="7" t="s">
        <v>358</v>
      </c>
      <c r="C225" s="7" t="s">
        <v>359</v>
      </c>
      <c r="D225" s="41">
        <f t="shared" ref="D225" si="377">+D226</f>
        <v>5200000</v>
      </c>
      <c r="E225" s="57">
        <f t="shared" ref="E225:H225" si="378">+E226</f>
        <v>7500000</v>
      </c>
      <c r="F225" s="57">
        <f t="shared" si="378"/>
        <v>0</v>
      </c>
      <c r="G225" s="57">
        <f t="shared" si="378"/>
        <v>7500000</v>
      </c>
      <c r="H225" s="41">
        <f t="shared" si="378"/>
        <v>5200000</v>
      </c>
      <c r="I225" s="15">
        <f t="shared" ref="I225:T225" si="379">+I226</f>
        <v>0</v>
      </c>
      <c r="J225" s="15">
        <f t="shared" si="379"/>
        <v>586696</v>
      </c>
      <c r="K225" s="15">
        <f t="shared" si="379"/>
        <v>179803.68</v>
      </c>
      <c r="L225" s="15">
        <f t="shared" si="379"/>
        <v>48262</v>
      </c>
      <c r="M225" s="15">
        <f t="shared" si="379"/>
        <v>1863804.59</v>
      </c>
      <c r="N225" s="15">
        <f t="shared" si="379"/>
        <v>14174.99</v>
      </c>
      <c r="O225" s="15">
        <f t="shared" si="379"/>
        <v>439999.99</v>
      </c>
      <c r="P225" s="15">
        <f t="shared" si="379"/>
        <v>680525.06</v>
      </c>
      <c r="Q225" s="15">
        <f t="shared" si="379"/>
        <v>0</v>
      </c>
      <c r="R225" s="15">
        <f t="shared" si="379"/>
        <v>59000</v>
      </c>
      <c r="S225" s="15">
        <f t="shared" si="379"/>
        <v>0</v>
      </c>
      <c r="T225" s="15">
        <f t="shared" si="379"/>
        <v>0</v>
      </c>
      <c r="U225" s="21">
        <f t="shared" si="348"/>
        <v>3872266.31</v>
      </c>
    </row>
    <row r="226" spans="2:21" ht="20.25" customHeight="1" x14ac:dyDescent="0.25">
      <c r="B226" s="10" t="s">
        <v>360</v>
      </c>
      <c r="C226" s="10" t="s">
        <v>359</v>
      </c>
      <c r="D226" s="32">
        <v>5200000</v>
      </c>
      <c r="E226" s="59">
        <v>7500000</v>
      </c>
      <c r="F226" s="59">
        <v>0</v>
      </c>
      <c r="G226" s="59">
        <f>+E226+F226</f>
        <v>7500000</v>
      </c>
      <c r="H226" s="32">
        <v>5200000</v>
      </c>
      <c r="I226" s="14">
        <v>0</v>
      </c>
      <c r="J226" s="14">
        <v>586696</v>
      </c>
      <c r="K226" s="14">
        <v>179803.68</v>
      </c>
      <c r="L226" s="14">
        <v>48262</v>
      </c>
      <c r="M226" s="14">
        <v>1863804.59</v>
      </c>
      <c r="N226" s="14">
        <v>14174.99</v>
      </c>
      <c r="O226" s="14">
        <v>439999.99</v>
      </c>
      <c r="P226" s="14">
        <v>680525.06</v>
      </c>
      <c r="Q226" s="14">
        <v>0</v>
      </c>
      <c r="R226" s="14">
        <v>59000</v>
      </c>
      <c r="S226" s="14">
        <v>0</v>
      </c>
      <c r="T226" s="14">
        <v>0</v>
      </c>
      <c r="U226" s="21">
        <f t="shared" si="348"/>
        <v>3872266.31</v>
      </c>
    </row>
    <row r="227" spans="2:21" ht="20.25" hidden="1" customHeight="1" x14ac:dyDescent="0.25">
      <c r="B227" s="7" t="s">
        <v>361</v>
      </c>
      <c r="C227" s="7" t="s">
        <v>362</v>
      </c>
      <c r="D227" s="41">
        <f t="shared" ref="D227" si="380">+D228</f>
        <v>800000</v>
      </c>
      <c r="E227" s="57">
        <f t="shared" ref="E227:H227" si="381">+E228</f>
        <v>400000</v>
      </c>
      <c r="F227" s="57">
        <f t="shared" si="381"/>
        <v>600000</v>
      </c>
      <c r="G227" s="57">
        <f t="shared" si="381"/>
        <v>1000000</v>
      </c>
      <c r="H227" s="41">
        <f t="shared" si="381"/>
        <v>800000</v>
      </c>
      <c r="I227" s="15">
        <f t="shared" ref="I227:T227" si="382">+I228</f>
        <v>0</v>
      </c>
      <c r="J227" s="15">
        <f t="shared" si="382"/>
        <v>20060</v>
      </c>
      <c r="K227" s="15">
        <f t="shared" si="382"/>
        <v>29441</v>
      </c>
      <c r="L227" s="15">
        <f t="shared" si="382"/>
        <v>0</v>
      </c>
      <c r="M227" s="15">
        <f t="shared" si="382"/>
        <v>0</v>
      </c>
      <c r="N227" s="15">
        <f t="shared" si="382"/>
        <v>0</v>
      </c>
      <c r="O227" s="15">
        <f t="shared" si="382"/>
        <v>0</v>
      </c>
      <c r="P227" s="15">
        <f t="shared" si="382"/>
        <v>0</v>
      </c>
      <c r="Q227" s="15">
        <f t="shared" si="382"/>
        <v>61950</v>
      </c>
      <c r="R227" s="15">
        <f t="shared" si="382"/>
        <v>0</v>
      </c>
      <c r="S227" s="15">
        <f t="shared" si="382"/>
        <v>0</v>
      </c>
      <c r="T227" s="15">
        <f t="shared" si="382"/>
        <v>0</v>
      </c>
      <c r="U227" s="21">
        <f t="shared" si="348"/>
        <v>111451</v>
      </c>
    </row>
    <row r="228" spans="2:21" ht="20.25" customHeight="1" x14ac:dyDescent="0.25">
      <c r="B228" s="10" t="s">
        <v>363</v>
      </c>
      <c r="C228" s="10" t="s">
        <v>362</v>
      </c>
      <c r="D228" s="32">
        <v>800000</v>
      </c>
      <c r="E228" s="59">
        <v>400000</v>
      </c>
      <c r="F228" s="59">
        <v>600000</v>
      </c>
      <c r="G228" s="59">
        <f>+E228+F228</f>
        <v>1000000</v>
      </c>
      <c r="H228" s="32">
        <v>800000</v>
      </c>
      <c r="I228" s="14">
        <v>0</v>
      </c>
      <c r="J228" s="14">
        <v>20060</v>
      </c>
      <c r="K228" s="14">
        <v>29441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61950</v>
      </c>
      <c r="R228" s="14">
        <v>0</v>
      </c>
      <c r="S228" s="14">
        <v>0</v>
      </c>
      <c r="T228" s="14">
        <v>0</v>
      </c>
      <c r="U228" s="21">
        <f t="shared" si="348"/>
        <v>111451</v>
      </c>
    </row>
    <row r="229" spans="2:21" ht="20.25" hidden="1" customHeight="1" x14ac:dyDescent="0.25">
      <c r="B229" s="7" t="s">
        <v>364</v>
      </c>
      <c r="C229" s="7" t="s">
        <v>365</v>
      </c>
      <c r="D229" s="41">
        <f t="shared" ref="D229" si="383">+D230</f>
        <v>500000</v>
      </c>
      <c r="E229" s="57">
        <f t="shared" ref="E229:H229" si="384">+E230</f>
        <v>53778748</v>
      </c>
      <c r="F229" s="57">
        <f t="shared" si="384"/>
        <v>-10796468.460000001</v>
      </c>
      <c r="G229" s="57">
        <f t="shared" si="384"/>
        <v>42982279.539999999</v>
      </c>
      <c r="H229" s="41">
        <f t="shared" si="384"/>
        <v>500000</v>
      </c>
      <c r="I229" s="15">
        <f t="shared" ref="I229:T229" si="385">+I230</f>
        <v>0</v>
      </c>
      <c r="J229" s="15">
        <f t="shared" si="385"/>
        <v>0</v>
      </c>
      <c r="K229" s="15">
        <f t="shared" si="385"/>
        <v>11813.87</v>
      </c>
      <c r="L229" s="15">
        <f t="shared" si="385"/>
        <v>0</v>
      </c>
      <c r="M229" s="15">
        <f t="shared" si="385"/>
        <v>0</v>
      </c>
      <c r="N229" s="15">
        <f t="shared" si="385"/>
        <v>0</v>
      </c>
      <c r="O229" s="15">
        <f t="shared" si="385"/>
        <v>0</v>
      </c>
      <c r="P229" s="15">
        <f t="shared" si="385"/>
        <v>0</v>
      </c>
      <c r="Q229" s="15">
        <f t="shared" si="385"/>
        <v>30543.33</v>
      </c>
      <c r="R229" s="15">
        <f t="shared" si="385"/>
        <v>0</v>
      </c>
      <c r="S229" s="15">
        <f t="shared" si="385"/>
        <v>76726.3</v>
      </c>
      <c r="T229" s="15">
        <f t="shared" si="385"/>
        <v>0</v>
      </c>
      <c r="U229" s="21">
        <f t="shared" si="348"/>
        <v>119083.5</v>
      </c>
    </row>
    <row r="230" spans="2:21" ht="34.5" x14ac:dyDescent="0.25">
      <c r="B230" s="10" t="s">
        <v>366</v>
      </c>
      <c r="C230" s="10" t="s">
        <v>367</v>
      </c>
      <c r="D230" s="32">
        <v>500000</v>
      </c>
      <c r="E230" s="59">
        <v>53778748</v>
      </c>
      <c r="F230" s="59">
        <v>-10796468.460000001</v>
      </c>
      <c r="G230" s="59">
        <f>+E230+F230</f>
        <v>42982279.539999999</v>
      </c>
      <c r="H230" s="32">
        <v>500000</v>
      </c>
      <c r="I230" s="14">
        <v>0</v>
      </c>
      <c r="J230" s="14">
        <v>0</v>
      </c>
      <c r="K230" s="14">
        <v>11813.87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30543.33</v>
      </c>
      <c r="R230" s="14">
        <v>0</v>
      </c>
      <c r="S230" s="14">
        <v>76726.3</v>
      </c>
      <c r="T230" s="14">
        <v>0</v>
      </c>
      <c r="U230" s="21">
        <f t="shared" si="348"/>
        <v>119083.5</v>
      </c>
    </row>
    <row r="231" spans="2:21" ht="31.5" hidden="1" customHeight="1" x14ac:dyDescent="0.25">
      <c r="B231" s="7" t="s">
        <v>368</v>
      </c>
      <c r="C231" s="7" t="s">
        <v>369</v>
      </c>
      <c r="D231" s="41">
        <f t="shared" ref="D231" si="386">+D232+D236+D238+D234</f>
        <v>1900000</v>
      </c>
      <c r="E231" s="57">
        <f t="shared" ref="E231:H231" si="387">+E232+E236+E238+E234</f>
        <v>1000000</v>
      </c>
      <c r="F231" s="57">
        <f t="shared" si="387"/>
        <v>800000</v>
      </c>
      <c r="G231" s="57">
        <f t="shared" si="387"/>
        <v>1800000</v>
      </c>
      <c r="H231" s="41">
        <f t="shared" si="387"/>
        <v>1900000</v>
      </c>
      <c r="I231" s="15">
        <f t="shared" ref="I231:Q231" si="388">+I232+I236+I238+I234</f>
        <v>0</v>
      </c>
      <c r="J231" s="15">
        <f t="shared" si="388"/>
        <v>0</v>
      </c>
      <c r="K231" s="15">
        <f t="shared" si="388"/>
        <v>0</v>
      </c>
      <c r="L231" s="15">
        <f t="shared" si="388"/>
        <v>62882.2</v>
      </c>
      <c r="M231" s="15">
        <f t="shared" si="388"/>
        <v>0</v>
      </c>
      <c r="N231" s="15">
        <f t="shared" si="388"/>
        <v>0</v>
      </c>
      <c r="O231" s="15">
        <f t="shared" si="388"/>
        <v>0</v>
      </c>
      <c r="P231" s="15">
        <f t="shared" si="388"/>
        <v>0</v>
      </c>
      <c r="Q231" s="15">
        <f t="shared" si="388"/>
        <v>0</v>
      </c>
      <c r="R231" s="15">
        <f t="shared" ref="R231:T231" si="389">+R232+R236+R238+R234</f>
        <v>0</v>
      </c>
      <c r="S231" s="15">
        <f t="shared" ref="S231" si="390">+S232+S236+S238+S234</f>
        <v>0</v>
      </c>
      <c r="T231" s="15">
        <f t="shared" si="389"/>
        <v>0</v>
      </c>
      <c r="U231" s="21">
        <f t="shared" si="348"/>
        <v>62882.2</v>
      </c>
    </row>
    <row r="232" spans="2:21" ht="20.25" hidden="1" customHeight="1" x14ac:dyDescent="0.25">
      <c r="B232" s="7" t="s">
        <v>370</v>
      </c>
      <c r="C232" s="7" t="s">
        <v>371</v>
      </c>
      <c r="D232" s="41">
        <f t="shared" ref="D232" si="391">+D233</f>
        <v>1000000</v>
      </c>
      <c r="E232" s="57">
        <f t="shared" ref="E232:H232" si="392">+E233</f>
        <v>300000</v>
      </c>
      <c r="F232" s="57">
        <f t="shared" si="392"/>
        <v>0</v>
      </c>
      <c r="G232" s="57">
        <f t="shared" si="392"/>
        <v>300000</v>
      </c>
      <c r="H232" s="41">
        <f t="shared" si="392"/>
        <v>1000000</v>
      </c>
      <c r="I232" s="15">
        <f t="shared" ref="I232:T232" si="393">+I233</f>
        <v>0</v>
      </c>
      <c r="J232" s="15">
        <f t="shared" si="393"/>
        <v>0</v>
      </c>
      <c r="K232" s="15">
        <f t="shared" si="393"/>
        <v>0</v>
      </c>
      <c r="L232" s="15">
        <f t="shared" si="393"/>
        <v>0</v>
      </c>
      <c r="M232" s="15">
        <f t="shared" si="393"/>
        <v>0</v>
      </c>
      <c r="N232" s="15">
        <f t="shared" si="393"/>
        <v>0</v>
      </c>
      <c r="O232" s="15">
        <f t="shared" si="393"/>
        <v>0</v>
      </c>
      <c r="P232" s="15">
        <f t="shared" si="393"/>
        <v>0</v>
      </c>
      <c r="Q232" s="15">
        <f t="shared" si="393"/>
        <v>0</v>
      </c>
      <c r="R232" s="15">
        <f t="shared" si="393"/>
        <v>0</v>
      </c>
      <c r="S232" s="15">
        <f t="shared" si="393"/>
        <v>0</v>
      </c>
      <c r="T232" s="15">
        <f t="shared" si="393"/>
        <v>0</v>
      </c>
      <c r="U232" s="21">
        <f t="shared" si="348"/>
        <v>0</v>
      </c>
    </row>
    <row r="233" spans="2:21" ht="20.25" customHeight="1" x14ac:dyDescent="0.25">
      <c r="B233" s="10" t="s">
        <v>372</v>
      </c>
      <c r="C233" s="10" t="s">
        <v>373</v>
      </c>
      <c r="D233" s="32">
        <v>1000000</v>
      </c>
      <c r="E233" s="59">
        <v>300000</v>
      </c>
      <c r="F233" s="59">
        <v>0</v>
      </c>
      <c r="G233" s="59">
        <f>+E233+F233</f>
        <v>300000</v>
      </c>
      <c r="H233" s="32">
        <v>1000000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21">
        <f t="shared" si="348"/>
        <v>0</v>
      </c>
    </row>
    <row r="234" spans="2:21" ht="20.25" hidden="1" customHeight="1" x14ac:dyDescent="0.25">
      <c r="B234" s="7" t="s">
        <v>374</v>
      </c>
      <c r="C234" s="7" t="s">
        <v>375</v>
      </c>
      <c r="D234" s="41">
        <f t="shared" ref="D234" si="394">+D235</f>
        <v>300000</v>
      </c>
      <c r="E234" s="57">
        <f t="shared" ref="E234:H234" si="395">+E235</f>
        <v>300000</v>
      </c>
      <c r="F234" s="57">
        <f t="shared" si="395"/>
        <v>0</v>
      </c>
      <c r="G234" s="57">
        <f t="shared" si="395"/>
        <v>300000</v>
      </c>
      <c r="H234" s="41">
        <f t="shared" si="395"/>
        <v>300000</v>
      </c>
      <c r="I234" s="15">
        <f t="shared" ref="I234:T234" si="396">+I235</f>
        <v>0</v>
      </c>
      <c r="J234" s="15">
        <f t="shared" si="396"/>
        <v>0</v>
      </c>
      <c r="K234" s="15">
        <f t="shared" si="396"/>
        <v>0</v>
      </c>
      <c r="L234" s="15">
        <f t="shared" si="396"/>
        <v>0</v>
      </c>
      <c r="M234" s="15">
        <f t="shared" si="396"/>
        <v>0</v>
      </c>
      <c r="N234" s="15">
        <f t="shared" si="396"/>
        <v>0</v>
      </c>
      <c r="O234" s="15">
        <f t="shared" si="396"/>
        <v>0</v>
      </c>
      <c r="P234" s="15">
        <f t="shared" si="396"/>
        <v>0</v>
      </c>
      <c r="Q234" s="15">
        <f t="shared" si="396"/>
        <v>0</v>
      </c>
      <c r="R234" s="15">
        <f t="shared" si="396"/>
        <v>0</v>
      </c>
      <c r="S234" s="15">
        <f t="shared" si="396"/>
        <v>0</v>
      </c>
      <c r="T234" s="15">
        <f t="shared" si="396"/>
        <v>0</v>
      </c>
      <c r="U234" s="21">
        <f t="shared" ref="U234:U273" si="397">+SUM(I234:T234)</f>
        <v>0</v>
      </c>
    </row>
    <row r="235" spans="2:21" ht="20.25" customHeight="1" x14ac:dyDescent="0.25">
      <c r="B235" s="10" t="s">
        <v>376</v>
      </c>
      <c r="C235" s="10" t="s">
        <v>375</v>
      </c>
      <c r="D235" s="32">
        <v>300000</v>
      </c>
      <c r="E235" s="59">
        <v>300000</v>
      </c>
      <c r="F235" s="59">
        <v>0</v>
      </c>
      <c r="G235" s="59">
        <f>+E235+F235</f>
        <v>300000</v>
      </c>
      <c r="H235" s="32">
        <v>300000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21">
        <f t="shared" si="397"/>
        <v>0</v>
      </c>
    </row>
    <row r="236" spans="2:21" ht="20.25" hidden="1" customHeight="1" x14ac:dyDescent="0.25">
      <c r="B236" s="7" t="s">
        <v>377</v>
      </c>
      <c r="C236" s="7" t="s">
        <v>378</v>
      </c>
      <c r="D236" s="41">
        <f t="shared" ref="D236" si="398">+D237</f>
        <v>100000</v>
      </c>
      <c r="E236" s="57">
        <f t="shared" ref="E236:H236" si="399">+E237</f>
        <v>300000</v>
      </c>
      <c r="F236" s="57">
        <f t="shared" si="399"/>
        <v>800000</v>
      </c>
      <c r="G236" s="57">
        <f t="shared" si="399"/>
        <v>1100000</v>
      </c>
      <c r="H236" s="41">
        <f t="shared" si="399"/>
        <v>100000</v>
      </c>
      <c r="I236" s="15">
        <f t="shared" ref="I236:T236" si="400">+I237</f>
        <v>0</v>
      </c>
      <c r="J236" s="15">
        <f t="shared" si="400"/>
        <v>0</v>
      </c>
      <c r="K236" s="15">
        <f t="shared" si="400"/>
        <v>0</v>
      </c>
      <c r="L236" s="15">
        <f t="shared" si="400"/>
        <v>62882.2</v>
      </c>
      <c r="M236" s="15">
        <f t="shared" si="400"/>
        <v>0</v>
      </c>
      <c r="N236" s="15">
        <f t="shared" si="400"/>
        <v>0</v>
      </c>
      <c r="O236" s="15">
        <f t="shared" si="400"/>
        <v>0</v>
      </c>
      <c r="P236" s="15">
        <f t="shared" si="400"/>
        <v>0</v>
      </c>
      <c r="Q236" s="15">
        <f t="shared" si="400"/>
        <v>0</v>
      </c>
      <c r="R236" s="15">
        <f t="shared" si="400"/>
        <v>0</v>
      </c>
      <c r="S236" s="15">
        <f t="shared" si="400"/>
        <v>0</v>
      </c>
      <c r="T236" s="15">
        <f t="shared" si="400"/>
        <v>0</v>
      </c>
      <c r="U236" s="21">
        <f t="shared" si="397"/>
        <v>62882.2</v>
      </c>
    </row>
    <row r="237" spans="2:21" ht="20.25" customHeight="1" x14ac:dyDescent="0.25">
      <c r="B237" s="10" t="s">
        <v>379</v>
      </c>
      <c r="C237" s="10" t="s">
        <v>378</v>
      </c>
      <c r="D237" s="32">
        <v>100000</v>
      </c>
      <c r="E237" s="59">
        <v>300000</v>
      </c>
      <c r="F237" s="59">
        <v>800000</v>
      </c>
      <c r="G237" s="59">
        <f>+E237+F237</f>
        <v>1100000</v>
      </c>
      <c r="H237" s="32">
        <v>100000</v>
      </c>
      <c r="I237" s="14">
        <v>0</v>
      </c>
      <c r="J237" s="14">
        <v>0</v>
      </c>
      <c r="K237" s="14">
        <v>0</v>
      </c>
      <c r="L237" s="14">
        <v>62882.2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21">
        <f t="shared" si="397"/>
        <v>62882.2</v>
      </c>
    </row>
    <row r="238" spans="2:21" ht="20.25" hidden="1" customHeight="1" x14ac:dyDescent="0.25">
      <c r="B238" s="7" t="s">
        <v>380</v>
      </c>
      <c r="C238" s="7" t="s">
        <v>381</v>
      </c>
      <c r="D238" s="41">
        <f t="shared" ref="D238" si="401">+D239</f>
        <v>500000</v>
      </c>
      <c r="E238" s="57">
        <f t="shared" ref="E238:H238" si="402">+E239</f>
        <v>100000</v>
      </c>
      <c r="F238" s="57">
        <f t="shared" si="402"/>
        <v>0</v>
      </c>
      <c r="G238" s="57">
        <f t="shared" si="402"/>
        <v>100000</v>
      </c>
      <c r="H238" s="41">
        <f t="shared" si="402"/>
        <v>500000</v>
      </c>
      <c r="I238" s="15">
        <f t="shared" ref="I238:T238" si="403">+I239</f>
        <v>0</v>
      </c>
      <c r="J238" s="15">
        <f t="shared" si="403"/>
        <v>0</v>
      </c>
      <c r="K238" s="15">
        <f t="shared" si="403"/>
        <v>0</v>
      </c>
      <c r="L238" s="15">
        <f t="shared" si="403"/>
        <v>0</v>
      </c>
      <c r="M238" s="15">
        <f t="shared" si="403"/>
        <v>0</v>
      </c>
      <c r="N238" s="15">
        <f t="shared" si="403"/>
        <v>0</v>
      </c>
      <c r="O238" s="15">
        <f t="shared" si="403"/>
        <v>0</v>
      </c>
      <c r="P238" s="15">
        <f t="shared" si="403"/>
        <v>0</v>
      </c>
      <c r="Q238" s="15">
        <f t="shared" si="403"/>
        <v>0</v>
      </c>
      <c r="R238" s="15">
        <f t="shared" si="403"/>
        <v>0</v>
      </c>
      <c r="S238" s="15">
        <f t="shared" si="403"/>
        <v>0</v>
      </c>
      <c r="T238" s="15">
        <f t="shared" si="403"/>
        <v>0</v>
      </c>
      <c r="U238" s="21">
        <f t="shared" si="397"/>
        <v>0</v>
      </c>
    </row>
    <row r="239" spans="2:21" ht="20.25" customHeight="1" x14ac:dyDescent="0.25">
      <c r="B239" s="10" t="s">
        <v>382</v>
      </c>
      <c r="C239" s="10" t="s">
        <v>381</v>
      </c>
      <c r="D239" s="32">
        <v>500000</v>
      </c>
      <c r="E239" s="59">
        <v>100000</v>
      </c>
      <c r="F239" s="59">
        <v>0</v>
      </c>
      <c r="G239" s="59">
        <f>+E239+F239</f>
        <v>100000</v>
      </c>
      <c r="H239" s="32">
        <v>500000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21">
        <f t="shared" si="397"/>
        <v>0</v>
      </c>
    </row>
    <row r="240" spans="2:21" ht="20.25" hidden="1" customHeight="1" x14ac:dyDescent="0.25">
      <c r="B240" s="7" t="s">
        <v>383</v>
      </c>
      <c r="C240" s="7" t="s">
        <v>384</v>
      </c>
      <c r="D240" s="41">
        <f t="shared" ref="D240" si="404">+D241+D243</f>
        <v>1250000</v>
      </c>
      <c r="E240" s="57">
        <f t="shared" ref="E240:G240" si="405">+E241+E243+E245</f>
        <v>300000</v>
      </c>
      <c r="F240" s="57">
        <f t="shared" si="405"/>
        <v>700000</v>
      </c>
      <c r="G240" s="57">
        <f t="shared" si="405"/>
        <v>1000000</v>
      </c>
      <c r="H240" s="41">
        <f t="shared" ref="H240" si="406">+H241+H243</f>
        <v>1250000</v>
      </c>
      <c r="I240" s="15">
        <f t="shared" ref="I240:Q240" si="407">+I241+I243</f>
        <v>0</v>
      </c>
      <c r="J240" s="15">
        <f t="shared" si="407"/>
        <v>0</v>
      </c>
      <c r="K240" s="15">
        <f t="shared" si="407"/>
        <v>0</v>
      </c>
      <c r="L240" s="15">
        <f t="shared" si="407"/>
        <v>0</v>
      </c>
      <c r="M240" s="15">
        <f t="shared" si="407"/>
        <v>283200</v>
      </c>
      <c r="N240" s="15">
        <f t="shared" si="407"/>
        <v>0</v>
      </c>
      <c r="O240" s="15">
        <f t="shared" si="407"/>
        <v>0</v>
      </c>
      <c r="P240" s="15">
        <f t="shared" si="407"/>
        <v>0</v>
      </c>
      <c r="Q240" s="15">
        <f t="shared" si="407"/>
        <v>0</v>
      </c>
      <c r="R240" s="15">
        <f t="shared" ref="R240:T240" si="408">+R241+R243</f>
        <v>0</v>
      </c>
      <c r="S240" s="15">
        <f t="shared" ref="S240" si="409">+S241+S243</f>
        <v>0</v>
      </c>
      <c r="T240" s="15">
        <f t="shared" si="408"/>
        <v>0</v>
      </c>
      <c r="U240" s="21">
        <f t="shared" si="397"/>
        <v>283200</v>
      </c>
    </row>
    <row r="241" spans="2:21" ht="20.25" hidden="1" customHeight="1" x14ac:dyDescent="0.25">
      <c r="B241" s="7" t="s">
        <v>385</v>
      </c>
      <c r="C241" s="7" t="s">
        <v>386</v>
      </c>
      <c r="D241" s="41">
        <f t="shared" ref="D241" si="410">+D242</f>
        <v>200000</v>
      </c>
      <c r="E241" s="57">
        <f t="shared" ref="E241:H241" si="411">+E242</f>
        <v>100000</v>
      </c>
      <c r="F241" s="57">
        <f t="shared" si="411"/>
        <v>0</v>
      </c>
      <c r="G241" s="57">
        <f t="shared" si="411"/>
        <v>100000</v>
      </c>
      <c r="H241" s="41">
        <f t="shared" si="411"/>
        <v>200000</v>
      </c>
      <c r="I241" s="15">
        <f t="shared" ref="I241:T241" si="412">+I242</f>
        <v>0</v>
      </c>
      <c r="J241" s="15">
        <f t="shared" si="412"/>
        <v>0</v>
      </c>
      <c r="K241" s="15">
        <f t="shared" si="412"/>
        <v>0</v>
      </c>
      <c r="L241" s="15">
        <f t="shared" si="412"/>
        <v>0</v>
      </c>
      <c r="M241" s="15">
        <f t="shared" si="412"/>
        <v>0</v>
      </c>
      <c r="N241" s="15">
        <f t="shared" si="412"/>
        <v>0</v>
      </c>
      <c r="O241" s="15">
        <f t="shared" si="412"/>
        <v>0</v>
      </c>
      <c r="P241" s="15">
        <f t="shared" si="412"/>
        <v>0</v>
      </c>
      <c r="Q241" s="15">
        <f t="shared" si="412"/>
        <v>0</v>
      </c>
      <c r="R241" s="15">
        <f t="shared" si="412"/>
        <v>0</v>
      </c>
      <c r="S241" s="15">
        <f t="shared" si="412"/>
        <v>0</v>
      </c>
      <c r="T241" s="15">
        <f t="shared" si="412"/>
        <v>0</v>
      </c>
      <c r="U241" s="21">
        <f t="shared" si="397"/>
        <v>0</v>
      </c>
    </row>
    <row r="242" spans="2:21" ht="20.25" customHeight="1" x14ac:dyDescent="0.25">
      <c r="B242" s="10" t="s">
        <v>387</v>
      </c>
      <c r="C242" s="10" t="s">
        <v>386</v>
      </c>
      <c r="D242" s="32">
        <v>200000</v>
      </c>
      <c r="E242" s="59">
        <v>100000</v>
      </c>
      <c r="F242" s="59">
        <v>0</v>
      </c>
      <c r="G242" s="59">
        <f>+E242+F242</f>
        <v>100000</v>
      </c>
      <c r="H242" s="32">
        <v>200000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21">
        <f t="shared" si="397"/>
        <v>0</v>
      </c>
    </row>
    <row r="243" spans="2:21" ht="20.25" hidden="1" customHeight="1" x14ac:dyDescent="0.25">
      <c r="B243" s="7" t="s">
        <v>388</v>
      </c>
      <c r="C243" s="7" t="s">
        <v>389</v>
      </c>
      <c r="D243" s="41">
        <f>+D244+D246</f>
        <v>1050000</v>
      </c>
      <c r="E243" s="57">
        <f t="shared" ref="E243:G243" si="413">+E244</f>
        <v>100000</v>
      </c>
      <c r="F243" s="57">
        <f t="shared" si="413"/>
        <v>0</v>
      </c>
      <c r="G243" s="57">
        <f t="shared" si="413"/>
        <v>100000</v>
      </c>
      <c r="H243" s="41">
        <f>+H244+H246</f>
        <v>1050000</v>
      </c>
      <c r="I243" s="15">
        <f t="shared" ref="I243:Q243" si="414">+I244+I246</f>
        <v>0</v>
      </c>
      <c r="J243" s="15">
        <f t="shared" si="414"/>
        <v>0</v>
      </c>
      <c r="K243" s="15">
        <f t="shared" si="414"/>
        <v>0</v>
      </c>
      <c r="L243" s="15">
        <f t="shared" si="414"/>
        <v>0</v>
      </c>
      <c r="M243" s="15">
        <f t="shared" si="414"/>
        <v>283200</v>
      </c>
      <c r="N243" s="15">
        <f t="shared" si="414"/>
        <v>0</v>
      </c>
      <c r="O243" s="15">
        <f t="shared" si="414"/>
        <v>0</v>
      </c>
      <c r="P243" s="15">
        <f t="shared" si="414"/>
        <v>0</v>
      </c>
      <c r="Q243" s="15">
        <f t="shared" si="414"/>
        <v>0</v>
      </c>
      <c r="R243" s="15">
        <f t="shared" ref="R243:T243" si="415">+R244+R246</f>
        <v>0</v>
      </c>
      <c r="S243" s="15">
        <f t="shared" ref="S243" si="416">+S244+S246</f>
        <v>0</v>
      </c>
      <c r="T243" s="15">
        <f t="shared" si="415"/>
        <v>0</v>
      </c>
      <c r="U243" s="21">
        <f t="shared" si="397"/>
        <v>283200</v>
      </c>
    </row>
    <row r="244" spans="2:21" ht="20.25" customHeight="1" x14ac:dyDescent="0.25">
      <c r="B244" s="10" t="s">
        <v>390</v>
      </c>
      <c r="C244" s="10" t="s">
        <v>389</v>
      </c>
      <c r="D244" s="32">
        <v>50000</v>
      </c>
      <c r="E244" s="59">
        <v>100000</v>
      </c>
      <c r="F244" s="59">
        <v>0</v>
      </c>
      <c r="G244" s="59">
        <f>+E244+F244</f>
        <v>100000</v>
      </c>
      <c r="H244" s="32">
        <v>50000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21">
        <f t="shared" si="397"/>
        <v>0</v>
      </c>
    </row>
    <row r="245" spans="2:21" ht="20.25" hidden="1" customHeight="1" x14ac:dyDescent="0.25">
      <c r="B245" s="7" t="s">
        <v>555</v>
      </c>
      <c r="C245" s="7" t="s">
        <v>556</v>
      </c>
      <c r="D245" s="57">
        <f t="shared" ref="D245" si="417">+D246</f>
        <v>1000000</v>
      </c>
      <c r="E245" s="57">
        <f t="shared" ref="E245:H245" si="418">+E246</f>
        <v>100000</v>
      </c>
      <c r="F245" s="57">
        <f t="shared" si="418"/>
        <v>700000</v>
      </c>
      <c r="G245" s="57">
        <f t="shared" si="418"/>
        <v>800000</v>
      </c>
      <c r="H245" s="57">
        <f t="shared" si="418"/>
        <v>1000000</v>
      </c>
      <c r="I245" s="57">
        <f t="shared" ref="I245:M245" si="419">+I246</f>
        <v>0</v>
      </c>
      <c r="J245" s="57">
        <f t="shared" si="419"/>
        <v>0</v>
      </c>
      <c r="K245" s="57">
        <f t="shared" si="419"/>
        <v>0</v>
      </c>
      <c r="L245" s="57">
        <f t="shared" si="419"/>
        <v>0</v>
      </c>
      <c r="M245" s="57">
        <f t="shared" si="419"/>
        <v>283200</v>
      </c>
      <c r="N245" s="57">
        <f>+N246</f>
        <v>0</v>
      </c>
      <c r="O245" s="57">
        <f t="shared" ref="O245" si="420">+O246</f>
        <v>0</v>
      </c>
      <c r="P245" s="57">
        <f>+P246</f>
        <v>0</v>
      </c>
      <c r="Q245" s="57">
        <f t="shared" ref="Q245:T245" si="421">+Q246</f>
        <v>0</v>
      </c>
      <c r="R245" s="57">
        <f t="shared" si="421"/>
        <v>0</v>
      </c>
      <c r="S245" s="57">
        <f t="shared" si="421"/>
        <v>0</v>
      </c>
      <c r="T245" s="57">
        <f t="shared" si="421"/>
        <v>0</v>
      </c>
      <c r="U245" s="20">
        <f t="shared" si="397"/>
        <v>283200</v>
      </c>
    </row>
    <row r="246" spans="2:21" ht="20.25" customHeight="1" x14ac:dyDescent="0.25">
      <c r="B246" s="10" t="s">
        <v>391</v>
      </c>
      <c r="C246" s="10" t="s">
        <v>392</v>
      </c>
      <c r="D246" s="32">
        <v>1000000</v>
      </c>
      <c r="E246" s="59">
        <v>100000</v>
      </c>
      <c r="F246" s="59">
        <v>700000</v>
      </c>
      <c r="G246" s="59">
        <f>+E246+F246</f>
        <v>800000</v>
      </c>
      <c r="H246" s="32">
        <v>1000000</v>
      </c>
      <c r="I246" s="14">
        <v>0</v>
      </c>
      <c r="J246" s="14">
        <v>0</v>
      </c>
      <c r="K246" s="14">
        <v>0</v>
      </c>
      <c r="L246" s="14">
        <v>0</v>
      </c>
      <c r="M246" s="14">
        <v>283200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21">
        <f t="shared" si="397"/>
        <v>283200</v>
      </c>
    </row>
    <row r="247" spans="2:21" ht="30.75" hidden="1" customHeight="1" x14ac:dyDescent="0.25">
      <c r="B247" s="7" t="s">
        <v>393</v>
      </c>
      <c r="C247" s="7" t="s">
        <v>394</v>
      </c>
      <c r="D247" s="57">
        <f t="shared" ref="D247" si="422">+D248+D250+D252+D254+D256+D258</f>
        <v>4600000</v>
      </c>
      <c r="E247" s="57">
        <f t="shared" ref="E247:F247" si="423">+E248+E250+E252+E254+E256+E258</f>
        <v>5300000</v>
      </c>
      <c r="F247" s="57">
        <f t="shared" si="423"/>
        <v>43400000</v>
      </c>
      <c r="G247" s="57">
        <f>+G248+G250+G252+G254+G256+G258</f>
        <v>48700000</v>
      </c>
      <c r="H247" s="57">
        <f t="shared" ref="H247" si="424">+H248+H250+H252+H254+H256+H258</f>
        <v>4600000</v>
      </c>
      <c r="I247" s="57">
        <f t="shared" ref="I247:T247" si="425">+I248+I250+I252+I254+I256+I258</f>
        <v>0</v>
      </c>
      <c r="J247" s="57">
        <f t="shared" si="425"/>
        <v>0</v>
      </c>
      <c r="K247" s="57">
        <f t="shared" si="425"/>
        <v>0</v>
      </c>
      <c r="L247" s="57">
        <f t="shared" si="425"/>
        <v>12048.04</v>
      </c>
      <c r="M247" s="57">
        <f t="shared" si="425"/>
        <v>0</v>
      </c>
      <c r="N247" s="57">
        <f t="shared" si="425"/>
        <v>0</v>
      </c>
      <c r="O247" s="57">
        <f t="shared" si="425"/>
        <v>0</v>
      </c>
      <c r="P247" s="57">
        <f t="shared" si="425"/>
        <v>28847699.899999999</v>
      </c>
      <c r="Q247" s="57">
        <f t="shared" si="425"/>
        <v>3510499</v>
      </c>
      <c r="R247" s="57">
        <f t="shared" si="425"/>
        <v>0</v>
      </c>
      <c r="S247" s="57">
        <f t="shared" si="425"/>
        <v>0</v>
      </c>
      <c r="T247" s="57">
        <f t="shared" si="425"/>
        <v>0</v>
      </c>
      <c r="U247" s="21">
        <f t="shared" si="397"/>
        <v>32370246.939999998</v>
      </c>
    </row>
    <row r="248" spans="2:21" ht="20.25" hidden="1" customHeight="1" x14ac:dyDescent="0.25">
      <c r="B248" s="7" t="s">
        <v>395</v>
      </c>
      <c r="C248" s="7" t="s">
        <v>396</v>
      </c>
      <c r="D248" s="57">
        <f t="shared" ref="D248:T248" si="426">+D249</f>
        <v>3000000</v>
      </c>
      <c r="E248" s="57">
        <f t="shared" si="426"/>
        <v>2500000</v>
      </c>
      <c r="F248" s="57">
        <f t="shared" si="426"/>
        <v>43900000</v>
      </c>
      <c r="G248" s="57">
        <f t="shared" si="426"/>
        <v>46400000</v>
      </c>
      <c r="H248" s="57">
        <f t="shared" si="426"/>
        <v>3000000</v>
      </c>
      <c r="I248" s="57">
        <f t="shared" si="426"/>
        <v>0</v>
      </c>
      <c r="J248" s="57">
        <f t="shared" si="426"/>
        <v>0</v>
      </c>
      <c r="K248" s="57">
        <f t="shared" si="426"/>
        <v>0</v>
      </c>
      <c r="L248" s="57">
        <f t="shared" si="426"/>
        <v>0</v>
      </c>
      <c r="M248" s="57">
        <f t="shared" si="426"/>
        <v>0</v>
      </c>
      <c r="N248" s="57">
        <f t="shared" si="426"/>
        <v>0</v>
      </c>
      <c r="O248" s="57">
        <f t="shared" si="426"/>
        <v>0</v>
      </c>
      <c r="P248" s="57">
        <f t="shared" si="426"/>
        <v>28847699.899999999</v>
      </c>
      <c r="Q248" s="57">
        <f t="shared" si="426"/>
        <v>3510499</v>
      </c>
      <c r="R248" s="57">
        <f t="shared" si="426"/>
        <v>0</v>
      </c>
      <c r="S248" s="57">
        <f t="shared" si="426"/>
        <v>0</v>
      </c>
      <c r="T248" s="57">
        <f t="shared" si="426"/>
        <v>0</v>
      </c>
      <c r="U248" s="21">
        <f t="shared" si="397"/>
        <v>32358198.899999999</v>
      </c>
    </row>
    <row r="249" spans="2:21" ht="20.25" customHeight="1" x14ac:dyDescent="0.25">
      <c r="B249" s="10" t="s">
        <v>397</v>
      </c>
      <c r="C249" s="10" t="s">
        <v>396</v>
      </c>
      <c r="D249" s="32">
        <v>3000000</v>
      </c>
      <c r="E249" s="59">
        <v>2500000</v>
      </c>
      <c r="F249" s="59">
        <v>43900000</v>
      </c>
      <c r="G249" s="59">
        <f>+E249+F249</f>
        <v>46400000</v>
      </c>
      <c r="H249" s="32">
        <v>3000000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28847699.899999999</v>
      </c>
      <c r="Q249" s="14">
        <v>3510499</v>
      </c>
      <c r="R249" s="14">
        <v>0</v>
      </c>
      <c r="S249" s="14">
        <v>0</v>
      </c>
      <c r="T249" s="14">
        <v>0</v>
      </c>
      <c r="U249" s="21">
        <f t="shared" si="397"/>
        <v>32358198.899999999</v>
      </c>
    </row>
    <row r="250" spans="2:21" ht="20.25" hidden="1" customHeight="1" x14ac:dyDescent="0.25">
      <c r="B250" s="7" t="s">
        <v>557</v>
      </c>
      <c r="C250" s="7" t="s">
        <v>558</v>
      </c>
      <c r="D250" s="57">
        <f t="shared" ref="D250:T250" si="427">+D251</f>
        <v>0</v>
      </c>
      <c r="E250" s="57">
        <f t="shared" si="427"/>
        <v>100000</v>
      </c>
      <c r="F250" s="57">
        <f t="shared" si="427"/>
        <v>0</v>
      </c>
      <c r="G250" s="57">
        <f t="shared" si="427"/>
        <v>100000</v>
      </c>
      <c r="H250" s="57">
        <f t="shared" si="427"/>
        <v>0</v>
      </c>
      <c r="I250" s="57">
        <f t="shared" si="427"/>
        <v>0</v>
      </c>
      <c r="J250" s="57">
        <f t="shared" si="427"/>
        <v>0</v>
      </c>
      <c r="K250" s="57">
        <f t="shared" si="427"/>
        <v>0</v>
      </c>
      <c r="L250" s="57">
        <f t="shared" si="427"/>
        <v>0</v>
      </c>
      <c r="M250" s="57">
        <f t="shared" si="427"/>
        <v>0</v>
      </c>
      <c r="N250" s="57">
        <f t="shared" si="427"/>
        <v>0</v>
      </c>
      <c r="O250" s="57">
        <f t="shared" si="427"/>
        <v>0</v>
      </c>
      <c r="P250" s="57">
        <f t="shared" si="427"/>
        <v>0</v>
      </c>
      <c r="Q250" s="57">
        <f t="shared" si="427"/>
        <v>0</v>
      </c>
      <c r="R250" s="57">
        <f t="shared" si="427"/>
        <v>0</v>
      </c>
      <c r="S250" s="57">
        <f t="shared" si="427"/>
        <v>0</v>
      </c>
      <c r="T250" s="57">
        <f t="shared" si="427"/>
        <v>0</v>
      </c>
      <c r="U250" s="21"/>
    </row>
    <row r="251" spans="2:21" ht="20.25" customHeight="1" x14ac:dyDescent="0.25">
      <c r="B251" s="10" t="s">
        <v>559</v>
      </c>
      <c r="C251" s="10" t="s">
        <v>558</v>
      </c>
      <c r="D251" s="32"/>
      <c r="E251" s="59">
        <v>100000</v>
      </c>
      <c r="F251" s="59">
        <v>0</v>
      </c>
      <c r="G251" s="59">
        <f>+E251+F251</f>
        <v>100000</v>
      </c>
      <c r="H251" s="32"/>
      <c r="I251" s="14"/>
      <c r="J251" s="14"/>
      <c r="K251" s="14"/>
      <c r="L251" s="14"/>
      <c r="M251" s="14"/>
      <c r="N251" s="14"/>
      <c r="O251" s="14"/>
      <c r="P251" s="14">
        <v>0</v>
      </c>
      <c r="Q251" s="14">
        <v>0</v>
      </c>
      <c r="R251" s="14"/>
      <c r="S251" s="14"/>
      <c r="T251" s="14"/>
      <c r="U251" s="21"/>
    </row>
    <row r="252" spans="2:21" ht="20.25" hidden="1" customHeight="1" x14ac:dyDescent="0.25">
      <c r="B252" s="7" t="s">
        <v>398</v>
      </c>
      <c r="C252" s="7" t="s">
        <v>399</v>
      </c>
      <c r="D252" s="57">
        <f t="shared" ref="D252:T252" si="428">+D253</f>
        <v>100000</v>
      </c>
      <c r="E252" s="57">
        <f t="shared" si="428"/>
        <v>100000</v>
      </c>
      <c r="F252" s="57">
        <f t="shared" si="428"/>
        <v>0</v>
      </c>
      <c r="G252" s="57">
        <f t="shared" si="428"/>
        <v>100000</v>
      </c>
      <c r="H252" s="57">
        <f t="shared" si="428"/>
        <v>100000</v>
      </c>
      <c r="I252" s="57">
        <f t="shared" si="428"/>
        <v>0</v>
      </c>
      <c r="J252" s="57">
        <f t="shared" si="428"/>
        <v>0</v>
      </c>
      <c r="K252" s="57">
        <f t="shared" si="428"/>
        <v>0</v>
      </c>
      <c r="L252" s="57">
        <f t="shared" si="428"/>
        <v>0</v>
      </c>
      <c r="M252" s="57">
        <f t="shared" si="428"/>
        <v>0</v>
      </c>
      <c r="N252" s="57">
        <f t="shared" si="428"/>
        <v>0</v>
      </c>
      <c r="O252" s="57">
        <f t="shared" si="428"/>
        <v>0</v>
      </c>
      <c r="P252" s="57">
        <f t="shared" si="428"/>
        <v>0</v>
      </c>
      <c r="Q252" s="57">
        <f t="shared" si="428"/>
        <v>0</v>
      </c>
      <c r="R252" s="57">
        <f t="shared" si="428"/>
        <v>0</v>
      </c>
      <c r="S252" s="57">
        <f t="shared" si="428"/>
        <v>0</v>
      </c>
      <c r="T252" s="57">
        <f t="shared" si="428"/>
        <v>0</v>
      </c>
      <c r="U252" s="21">
        <f t="shared" si="397"/>
        <v>0</v>
      </c>
    </row>
    <row r="253" spans="2:21" ht="20.25" customHeight="1" x14ac:dyDescent="0.25">
      <c r="B253" s="10" t="s">
        <v>400</v>
      </c>
      <c r="C253" s="10" t="s">
        <v>399</v>
      </c>
      <c r="D253" s="32">
        <v>100000</v>
      </c>
      <c r="E253" s="59">
        <v>100000</v>
      </c>
      <c r="F253" s="59">
        <v>0</v>
      </c>
      <c r="G253" s="59">
        <f>+E253+F253</f>
        <v>100000</v>
      </c>
      <c r="H253" s="32">
        <v>100000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21">
        <f t="shared" si="397"/>
        <v>0</v>
      </c>
    </row>
    <row r="254" spans="2:21" ht="20.25" hidden="1" customHeight="1" x14ac:dyDescent="0.25">
      <c r="B254" s="7" t="s">
        <v>560</v>
      </c>
      <c r="C254" s="7" t="s">
        <v>402</v>
      </c>
      <c r="D254" s="57">
        <f t="shared" ref="D254:T254" si="429">D255</f>
        <v>900000</v>
      </c>
      <c r="E254" s="57">
        <f t="shared" si="429"/>
        <v>500000</v>
      </c>
      <c r="F254" s="57">
        <f t="shared" si="429"/>
        <v>0</v>
      </c>
      <c r="G254" s="57">
        <f t="shared" si="429"/>
        <v>500000</v>
      </c>
      <c r="H254" s="57">
        <f t="shared" si="429"/>
        <v>900000</v>
      </c>
      <c r="I254" s="57">
        <f t="shared" si="429"/>
        <v>0</v>
      </c>
      <c r="J254" s="57">
        <f t="shared" si="429"/>
        <v>0</v>
      </c>
      <c r="K254" s="57">
        <f t="shared" si="429"/>
        <v>0</v>
      </c>
      <c r="L254" s="57">
        <f t="shared" si="429"/>
        <v>12048.04</v>
      </c>
      <c r="M254" s="57">
        <f t="shared" si="429"/>
        <v>0</v>
      </c>
      <c r="N254" s="57">
        <f t="shared" si="429"/>
        <v>0</v>
      </c>
      <c r="O254" s="57">
        <f t="shared" si="429"/>
        <v>0</v>
      </c>
      <c r="P254" s="57">
        <f t="shared" si="429"/>
        <v>0</v>
      </c>
      <c r="Q254" s="57">
        <f t="shared" si="429"/>
        <v>0</v>
      </c>
      <c r="R254" s="57">
        <f t="shared" si="429"/>
        <v>0</v>
      </c>
      <c r="S254" s="57">
        <f t="shared" si="429"/>
        <v>0</v>
      </c>
      <c r="T254" s="57">
        <f t="shared" si="429"/>
        <v>0</v>
      </c>
      <c r="U254" s="21">
        <f t="shared" si="397"/>
        <v>12048.04</v>
      </c>
    </row>
    <row r="255" spans="2:21" ht="20.25" customHeight="1" x14ac:dyDescent="0.25">
      <c r="B255" s="10" t="s">
        <v>401</v>
      </c>
      <c r="C255" s="10" t="s">
        <v>402</v>
      </c>
      <c r="D255" s="32">
        <v>900000</v>
      </c>
      <c r="E255" s="59">
        <v>500000</v>
      </c>
      <c r="F255" s="59">
        <v>0</v>
      </c>
      <c r="G255" s="59">
        <f>+E255+F255</f>
        <v>500000</v>
      </c>
      <c r="H255" s="32">
        <v>900000</v>
      </c>
      <c r="I255" s="14">
        <v>0</v>
      </c>
      <c r="J255" s="14">
        <v>0</v>
      </c>
      <c r="K255" s="14">
        <v>0</v>
      </c>
      <c r="L255" s="14">
        <v>12048.04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21">
        <f t="shared" si="397"/>
        <v>12048.04</v>
      </c>
    </row>
    <row r="256" spans="2:21" ht="20.25" hidden="1" customHeight="1" x14ac:dyDescent="0.25">
      <c r="B256" s="7" t="s">
        <v>403</v>
      </c>
      <c r="C256" s="7" t="s">
        <v>404</v>
      </c>
      <c r="D256" s="41">
        <f t="shared" ref="D256" si="430">+D257</f>
        <v>100000</v>
      </c>
      <c r="E256" s="57">
        <f t="shared" ref="E256:H256" si="431">+E257</f>
        <v>100000</v>
      </c>
      <c r="F256" s="57">
        <f t="shared" si="431"/>
        <v>0</v>
      </c>
      <c r="G256" s="57">
        <f t="shared" si="431"/>
        <v>100000</v>
      </c>
      <c r="H256" s="41">
        <f t="shared" si="431"/>
        <v>100000</v>
      </c>
      <c r="I256" s="15">
        <f t="shared" ref="I256:T256" si="432">+I257</f>
        <v>0</v>
      </c>
      <c r="J256" s="15">
        <f t="shared" si="432"/>
        <v>0</v>
      </c>
      <c r="K256" s="15">
        <f t="shared" si="432"/>
        <v>0</v>
      </c>
      <c r="L256" s="15">
        <f t="shared" si="432"/>
        <v>0</v>
      </c>
      <c r="M256" s="15">
        <f t="shared" si="432"/>
        <v>0</v>
      </c>
      <c r="N256" s="15">
        <f t="shared" si="432"/>
        <v>0</v>
      </c>
      <c r="O256" s="15">
        <f t="shared" si="432"/>
        <v>0</v>
      </c>
      <c r="P256" s="15">
        <f t="shared" si="432"/>
        <v>0</v>
      </c>
      <c r="Q256" s="15">
        <f t="shared" si="432"/>
        <v>0</v>
      </c>
      <c r="R256" s="15">
        <f t="shared" si="432"/>
        <v>0</v>
      </c>
      <c r="S256" s="15">
        <f t="shared" si="432"/>
        <v>0</v>
      </c>
      <c r="T256" s="15">
        <f t="shared" si="432"/>
        <v>0</v>
      </c>
      <c r="U256" s="21">
        <f t="shared" si="397"/>
        <v>0</v>
      </c>
    </row>
    <row r="257" spans="2:21" ht="20.25" customHeight="1" x14ac:dyDescent="0.25">
      <c r="B257" s="10" t="s">
        <v>405</v>
      </c>
      <c r="C257" s="10" t="s">
        <v>404</v>
      </c>
      <c r="D257" s="32">
        <v>100000</v>
      </c>
      <c r="E257" s="59">
        <v>100000</v>
      </c>
      <c r="F257" s="59">
        <v>0</v>
      </c>
      <c r="G257" s="59">
        <f>+E257+F257</f>
        <v>100000</v>
      </c>
      <c r="H257" s="32">
        <v>100000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21">
        <f t="shared" si="397"/>
        <v>0</v>
      </c>
    </row>
    <row r="258" spans="2:21" ht="20.25" hidden="1" customHeight="1" x14ac:dyDescent="0.25">
      <c r="B258" s="7" t="s">
        <v>406</v>
      </c>
      <c r="C258" s="7" t="s">
        <v>407</v>
      </c>
      <c r="D258" s="41">
        <f t="shared" ref="D258" si="433">+D259</f>
        <v>500000</v>
      </c>
      <c r="E258" s="57">
        <f t="shared" ref="E258:H258" si="434">+E259</f>
        <v>2000000</v>
      </c>
      <c r="F258" s="57">
        <f t="shared" si="434"/>
        <v>-500000</v>
      </c>
      <c r="G258" s="57">
        <f t="shared" si="434"/>
        <v>1500000</v>
      </c>
      <c r="H258" s="41">
        <f t="shared" si="434"/>
        <v>500000</v>
      </c>
      <c r="I258" s="15">
        <f t="shared" ref="I258:T258" si="435">+I259</f>
        <v>0</v>
      </c>
      <c r="J258" s="15">
        <f t="shared" si="435"/>
        <v>0</v>
      </c>
      <c r="K258" s="15">
        <f t="shared" si="435"/>
        <v>0</v>
      </c>
      <c r="L258" s="15">
        <f t="shared" si="435"/>
        <v>0</v>
      </c>
      <c r="M258" s="15">
        <f t="shared" si="435"/>
        <v>0</v>
      </c>
      <c r="N258" s="15">
        <f t="shared" si="435"/>
        <v>0</v>
      </c>
      <c r="O258" s="15">
        <f t="shared" si="435"/>
        <v>0</v>
      </c>
      <c r="P258" s="15">
        <f t="shared" si="435"/>
        <v>0</v>
      </c>
      <c r="Q258" s="15">
        <f t="shared" si="435"/>
        <v>0</v>
      </c>
      <c r="R258" s="15">
        <f t="shared" si="435"/>
        <v>0</v>
      </c>
      <c r="S258" s="15">
        <f t="shared" si="435"/>
        <v>0</v>
      </c>
      <c r="T258" s="15">
        <f t="shared" si="435"/>
        <v>0</v>
      </c>
      <c r="U258" s="21">
        <f t="shared" si="397"/>
        <v>0</v>
      </c>
    </row>
    <row r="259" spans="2:21" ht="20.25" customHeight="1" x14ac:dyDescent="0.25">
      <c r="B259" s="10" t="s">
        <v>408</v>
      </c>
      <c r="C259" s="10" t="s">
        <v>407</v>
      </c>
      <c r="D259" s="32">
        <v>500000</v>
      </c>
      <c r="E259" s="59">
        <v>2000000</v>
      </c>
      <c r="F259" s="59">
        <v>-500000</v>
      </c>
      <c r="G259" s="59">
        <f>+E259+F259</f>
        <v>1500000</v>
      </c>
      <c r="H259" s="32">
        <v>500000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21">
        <f t="shared" si="397"/>
        <v>0</v>
      </c>
    </row>
    <row r="260" spans="2:21" ht="20.25" hidden="1" customHeight="1" x14ac:dyDescent="0.25">
      <c r="B260" s="7" t="s">
        <v>409</v>
      </c>
      <c r="C260" s="7" t="s">
        <v>410</v>
      </c>
      <c r="D260" s="41">
        <f>+D263+D267+D270+D272+D274+D276</f>
        <v>28960000</v>
      </c>
      <c r="E260" s="57">
        <f>+E263+E265+E267+E270+E272+E274+E276+E261</f>
        <v>2000000</v>
      </c>
      <c r="F260" s="57">
        <f t="shared" ref="F260:I260" si="436">+F263+F265+F267+F270+F272+F274+F276+F261</f>
        <v>24820000</v>
      </c>
      <c r="G260" s="57">
        <f t="shared" si="436"/>
        <v>26820000</v>
      </c>
      <c r="H260" s="41">
        <f>+H263+H267+H270+H272+H274+H276</f>
        <v>28960000</v>
      </c>
      <c r="I260" s="57">
        <f t="shared" si="436"/>
        <v>0</v>
      </c>
      <c r="J260" s="57">
        <f t="shared" ref="J260" si="437">+J263+J265+J267+J270+J272+J274+J276+J261</f>
        <v>11589964.01</v>
      </c>
      <c r="K260" s="57">
        <f t="shared" ref="K260" si="438">+K263+K265+K267+K270+K272+K274+K276+K261</f>
        <v>55000</v>
      </c>
      <c r="L260" s="57">
        <f t="shared" ref="L260" si="439">+L263+L265+L267+L270+L272+L274+L276+L261</f>
        <v>382856.88</v>
      </c>
      <c r="M260" s="57">
        <f t="shared" ref="M260" si="440">+M263+M265+M267+M270+M272+M274+M276+M261</f>
        <v>419944.88</v>
      </c>
      <c r="N260" s="57">
        <f t="shared" ref="N260" si="441">+N263+N265+N267+N270+N272+N274+N276+N261</f>
        <v>0</v>
      </c>
      <c r="O260" s="57">
        <f t="shared" ref="O260" si="442">+O263+O265+O267+O270+O272+O274+O276+O261</f>
        <v>0</v>
      </c>
      <c r="P260" s="57">
        <f t="shared" ref="P260" si="443">+P263+P265+P267+P270+P272+P274+P276+P261</f>
        <v>0</v>
      </c>
      <c r="Q260" s="57">
        <f t="shared" ref="Q260" si="444">+Q263+Q265+Q267+Q270+Q272+Q274+Q276+Q261</f>
        <v>0</v>
      </c>
      <c r="R260" s="57">
        <f t="shared" ref="R260" si="445">+R263+R265+R267+R270+R272+R274+R276+R261</f>
        <v>448400</v>
      </c>
      <c r="S260" s="57">
        <f>+S263+S265+S267+S270+S272+S274+S276+S261</f>
        <v>1575664.21</v>
      </c>
      <c r="T260" s="57">
        <f t="shared" ref="T260" si="446">+T263+T265+T267+T270+T272+T274+T276+T261</f>
        <v>0</v>
      </c>
      <c r="U260" s="57">
        <f t="shared" ref="U260" si="447">+U263+U265+U267+U270+U272+U274+U276+U261</f>
        <v>14471829.98</v>
      </c>
    </row>
    <row r="261" spans="2:21" ht="20.25" hidden="1" customHeight="1" x14ac:dyDescent="0.25">
      <c r="B261" s="7" t="s">
        <v>481</v>
      </c>
      <c r="C261" s="7" t="s">
        <v>482</v>
      </c>
      <c r="D261" s="15">
        <f t="shared" ref="D261" si="448">+D262</f>
        <v>0</v>
      </c>
      <c r="E261" s="57">
        <f t="shared" ref="E261:H261" si="449">+E262</f>
        <v>100000</v>
      </c>
      <c r="F261" s="57">
        <f t="shared" si="449"/>
        <v>11600000</v>
      </c>
      <c r="G261" s="57">
        <f t="shared" si="449"/>
        <v>11700000</v>
      </c>
      <c r="H261" s="15">
        <f t="shared" si="449"/>
        <v>0</v>
      </c>
      <c r="I261" s="15">
        <f t="shared" ref="I261:M261" si="450">+I262</f>
        <v>0</v>
      </c>
      <c r="J261" s="15">
        <f t="shared" si="450"/>
        <v>11589964.01</v>
      </c>
      <c r="K261" s="15">
        <f t="shared" si="450"/>
        <v>0</v>
      </c>
      <c r="L261" s="15">
        <f t="shared" si="450"/>
        <v>0</v>
      </c>
      <c r="M261" s="15">
        <f t="shared" si="450"/>
        <v>0</v>
      </c>
      <c r="N261" s="15">
        <f t="shared" ref="N261:T261" si="451">+N262</f>
        <v>0</v>
      </c>
      <c r="O261" s="15">
        <f t="shared" si="451"/>
        <v>0</v>
      </c>
      <c r="P261" s="15">
        <f t="shared" si="451"/>
        <v>0</v>
      </c>
      <c r="Q261" s="15">
        <f t="shared" si="451"/>
        <v>0</v>
      </c>
      <c r="R261" s="15">
        <f t="shared" si="451"/>
        <v>0</v>
      </c>
      <c r="S261" s="15">
        <f t="shared" si="451"/>
        <v>0</v>
      </c>
      <c r="T261" s="15">
        <f t="shared" si="451"/>
        <v>0</v>
      </c>
      <c r="U261" s="21">
        <f t="shared" si="397"/>
        <v>11589964.01</v>
      </c>
    </row>
    <row r="262" spans="2:21" ht="20.25" customHeight="1" x14ac:dyDescent="0.25">
      <c r="B262" s="10" t="s">
        <v>483</v>
      </c>
      <c r="C262" s="10" t="s">
        <v>482</v>
      </c>
      <c r="D262" s="32"/>
      <c r="E262" s="59">
        <v>100000</v>
      </c>
      <c r="F262" s="59">
        <v>11600000</v>
      </c>
      <c r="G262" s="59">
        <f>+E262+F262</f>
        <v>11700000</v>
      </c>
      <c r="H262" s="32"/>
      <c r="I262" s="14">
        <v>0</v>
      </c>
      <c r="J262" s="14">
        <v>11589964.01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21">
        <f t="shared" si="397"/>
        <v>11589964.01</v>
      </c>
    </row>
    <row r="263" spans="2:21" ht="20.25" hidden="1" customHeight="1" x14ac:dyDescent="0.25">
      <c r="B263" s="7" t="s">
        <v>411</v>
      </c>
      <c r="C263" s="7" t="s">
        <v>412</v>
      </c>
      <c r="D263" s="41">
        <f t="shared" ref="D263" si="452">+D264</f>
        <v>100000</v>
      </c>
      <c r="E263" s="57">
        <f t="shared" ref="E263:H263" si="453">+E264</f>
        <v>100000</v>
      </c>
      <c r="F263" s="57">
        <f t="shared" si="453"/>
        <v>0</v>
      </c>
      <c r="G263" s="57">
        <f t="shared" si="453"/>
        <v>100000</v>
      </c>
      <c r="H263" s="41">
        <f t="shared" si="453"/>
        <v>100000</v>
      </c>
      <c r="I263" s="15">
        <f t="shared" ref="I263:T263" si="454">+I264</f>
        <v>0</v>
      </c>
      <c r="J263" s="15">
        <f t="shared" si="454"/>
        <v>0</v>
      </c>
      <c r="K263" s="15">
        <f t="shared" si="454"/>
        <v>0</v>
      </c>
      <c r="L263" s="15">
        <f t="shared" si="454"/>
        <v>0</v>
      </c>
      <c r="M263" s="15">
        <f t="shared" si="454"/>
        <v>0</v>
      </c>
      <c r="N263" s="15">
        <f t="shared" si="454"/>
        <v>0</v>
      </c>
      <c r="O263" s="15">
        <f t="shared" si="454"/>
        <v>0</v>
      </c>
      <c r="P263" s="15">
        <f t="shared" si="454"/>
        <v>0</v>
      </c>
      <c r="Q263" s="15">
        <f t="shared" si="454"/>
        <v>0</v>
      </c>
      <c r="R263" s="15">
        <f t="shared" si="454"/>
        <v>0</v>
      </c>
      <c r="S263" s="15">
        <f t="shared" si="454"/>
        <v>0</v>
      </c>
      <c r="T263" s="15">
        <f t="shared" si="454"/>
        <v>0</v>
      </c>
      <c r="U263" s="21">
        <f t="shared" si="397"/>
        <v>0</v>
      </c>
    </row>
    <row r="264" spans="2:21" ht="20.25" customHeight="1" x14ac:dyDescent="0.25">
      <c r="B264" s="10" t="s">
        <v>413</v>
      </c>
      <c r="C264" s="10" t="s">
        <v>412</v>
      </c>
      <c r="D264" s="32">
        <v>100000</v>
      </c>
      <c r="E264" s="59">
        <v>100000</v>
      </c>
      <c r="F264" s="59">
        <v>0</v>
      </c>
      <c r="G264" s="59">
        <f>+E264+F264</f>
        <v>100000</v>
      </c>
      <c r="H264" s="32">
        <v>100000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21">
        <f t="shared" si="397"/>
        <v>0</v>
      </c>
    </row>
    <row r="265" spans="2:21" ht="20.25" hidden="1" customHeight="1" x14ac:dyDescent="0.25">
      <c r="B265" s="7" t="s">
        <v>562</v>
      </c>
      <c r="C265" s="7" t="s">
        <v>567</v>
      </c>
      <c r="D265" s="41">
        <f t="shared" ref="D265:D267" si="455">+D266</f>
        <v>100000</v>
      </c>
      <c r="E265" s="57">
        <f>+E266</f>
        <v>0</v>
      </c>
      <c r="F265" s="57">
        <f t="shared" ref="F265:G265" si="456">+F266</f>
        <v>1000000</v>
      </c>
      <c r="G265" s="57">
        <f t="shared" si="456"/>
        <v>1000000</v>
      </c>
      <c r="H265" s="41">
        <f t="shared" ref="H265:H267" si="457">+H266</f>
        <v>100000</v>
      </c>
      <c r="I265" s="15">
        <f>+I266</f>
        <v>0</v>
      </c>
      <c r="J265" s="15">
        <f t="shared" ref="J265:U265" si="458">+J266</f>
        <v>0</v>
      </c>
      <c r="K265" s="15">
        <f t="shared" si="458"/>
        <v>0</v>
      </c>
      <c r="L265" s="15">
        <f t="shared" si="458"/>
        <v>0</v>
      </c>
      <c r="M265" s="15">
        <f t="shared" si="458"/>
        <v>0</v>
      </c>
      <c r="N265" s="15">
        <f t="shared" si="458"/>
        <v>0</v>
      </c>
      <c r="O265" s="15">
        <f t="shared" si="458"/>
        <v>0</v>
      </c>
      <c r="P265" s="15">
        <f t="shared" si="458"/>
        <v>0</v>
      </c>
      <c r="Q265" s="15">
        <f t="shared" si="458"/>
        <v>0</v>
      </c>
      <c r="R265" s="15">
        <f t="shared" si="458"/>
        <v>0</v>
      </c>
      <c r="S265" s="15">
        <f t="shared" si="458"/>
        <v>0</v>
      </c>
      <c r="T265" s="15">
        <f t="shared" si="458"/>
        <v>0</v>
      </c>
      <c r="U265" s="15">
        <f t="shared" si="458"/>
        <v>0</v>
      </c>
    </row>
    <row r="266" spans="2:21" ht="20.25" customHeight="1" x14ac:dyDescent="0.25">
      <c r="B266" s="10" t="s">
        <v>563</v>
      </c>
      <c r="C266" s="10" t="s">
        <v>567</v>
      </c>
      <c r="D266" s="32">
        <v>100000</v>
      </c>
      <c r="E266" s="59">
        <v>0</v>
      </c>
      <c r="F266" s="59">
        <v>1000000</v>
      </c>
      <c r="G266" s="59">
        <f>+E266+F266</f>
        <v>1000000</v>
      </c>
      <c r="H266" s="32">
        <v>100000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21">
        <f t="shared" ref="U266" si="459">+SUM(I266:T266)</f>
        <v>0</v>
      </c>
    </row>
    <row r="267" spans="2:21" ht="20.25" hidden="1" customHeight="1" x14ac:dyDescent="0.25">
      <c r="B267" s="7" t="s">
        <v>414</v>
      </c>
      <c r="C267" s="7" t="s">
        <v>415</v>
      </c>
      <c r="D267" s="41">
        <f t="shared" si="455"/>
        <v>100000</v>
      </c>
      <c r="E267" s="57">
        <f>+E268+E269</f>
        <v>300000</v>
      </c>
      <c r="F267" s="57">
        <f>+F268+F269</f>
        <v>1000000</v>
      </c>
      <c r="G267" s="57">
        <f>+G268+G269</f>
        <v>1300000</v>
      </c>
      <c r="H267" s="41">
        <f t="shared" si="457"/>
        <v>100000</v>
      </c>
      <c r="I267" s="15">
        <f>+I268+I269</f>
        <v>0</v>
      </c>
      <c r="J267" s="15">
        <f t="shared" ref="J267:T267" si="460">+J268+J269</f>
        <v>0</v>
      </c>
      <c r="K267" s="15">
        <f t="shared" si="460"/>
        <v>55000</v>
      </c>
      <c r="L267" s="15">
        <f t="shared" si="460"/>
        <v>0</v>
      </c>
      <c r="M267" s="15">
        <f t="shared" si="460"/>
        <v>0</v>
      </c>
      <c r="N267" s="15">
        <f t="shared" si="460"/>
        <v>0</v>
      </c>
      <c r="O267" s="15">
        <f t="shared" si="460"/>
        <v>0</v>
      </c>
      <c r="P267" s="15">
        <f t="shared" si="460"/>
        <v>0</v>
      </c>
      <c r="Q267" s="15">
        <f t="shared" si="460"/>
        <v>0</v>
      </c>
      <c r="R267" s="15">
        <f t="shared" si="460"/>
        <v>0</v>
      </c>
      <c r="S267" s="15">
        <f t="shared" si="460"/>
        <v>740000.01</v>
      </c>
      <c r="T267" s="15">
        <f t="shared" si="460"/>
        <v>0</v>
      </c>
      <c r="U267" s="21">
        <f t="shared" si="397"/>
        <v>795000.01</v>
      </c>
    </row>
    <row r="268" spans="2:21" ht="20.25" customHeight="1" x14ac:dyDescent="0.25">
      <c r="B268" s="10" t="s">
        <v>416</v>
      </c>
      <c r="C268" s="10" t="s">
        <v>415</v>
      </c>
      <c r="D268" s="32">
        <v>100000</v>
      </c>
      <c r="E268" s="59">
        <v>300000</v>
      </c>
      <c r="F268" s="59">
        <v>0</v>
      </c>
      <c r="G268" s="59">
        <f>+E268+F268</f>
        <v>300000</v>
      </c>
      <c r="H268" s="32">
        <v>100000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21">
        <f t="shared" si="397"/>
        <v>0</v>
      </c>
    </row>
    <row r="269" spans="2:21" ht="20.25" customHeight="1" x14ac:dyDescent="0.25">
      <c r="B269" s="10" t="s">
        <v>553</v>
      </c>
      <c r="C269" s="10" t="s">
        <v>554</v>
      </c>
      <c r="D269" s="32"/>
      <c r="E269" s="59">
        <v>0</v>
      </c>
      <c r="F269" s="59">
        <v>1000000</v>
      </c>
      <c r="G269" s="59">
        <f>+E269+F269</f>
        <v>1000000</v>
      </c>
      <c r="H269" s="32"/>
      <c r="I269" s="14">
        <v>0</v>
      </c>
      <c r="J269" s="14">
        <v>0</v>
      </c>
      <c r="K269" s="14">
        <v>55000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740000.01</v>
      </c>
      <c r="T269" s="14">
        <v>0</v>
      </c>
      <c r="U269" s="21">
        <f t="shared" si="397"/>
        <v>795000.01</v>
      </c>
    </row>
    <row r="270" spans="2:21" ht="32.25" hidden="1" customHeight="1" x14ac:dyDescent="0.25">
      <c r="B270" s="7" t="s">
        <v>417</v>
      </c>
      <c r="C270" s="7" t="s">
        <v>418</v>
      </c>
      <c r="D270" s="41">
        <f t="shared" ref="D270" si="461">+D271</f>
        <v>100000</v>
      </c>
      <c r="E270" s="57">
        <f t="shared" ref="E270:H270" si="462">+E271</f>
        <v>500000</v>
      </c>
      <c r="F270" s="57">
        <f t="shared" si="462"/>
        <v>1020000</v>
      </c>
      <c r="G270" s="57">
        <f t="shared" si="462"/>
        <v>1520000</v>
      </c>
      <c r="H270" s="41">
        <f t="shared" si="462"/>
        <v>100000</v>
      </c>
      <c r="I270" s="15">
        <f>+I271</f>
        <v>0</v>
      </c>
      <c r="J270" s="15">
        <f t="shared" ref="J270:T270" si="463">+J271</f>
        <v>0</v>
      </c>
      <c r="K270" s="15">
        <f t="shared" si="463"/>
        <v>0</v>
      </c>
      <c r="L270" s="15">
        <f t="shared" si="463"/>
        <v>336300</v>
      </c>
      <c r="M270" s="15">
        <f t="shared" si="463"/>
        <v>419944.88</v>
      </c>
      <c r="N270" s="15">
        <f t="shared" si="463"/>
        <v>0</v>
      </c>
      <c r="O270" s="15">
        <f t="shared" si="463"/>
        <v>0</v>
      </c>
      <c r="P270" s="15">
        <f t="shared" si="463"/>
        <v>0</v>
      </c>
      <c r="Q270" s="15">
        <f t="shared" si="463"/>
        <v>0</v>
      </c>
      <c r="R270" s="15">
        <f t="shared" si="463"/>
        <v>448400</v>
      </c>
      <c r="S270" s="15">
        <f t="shared" si="463"/>
        <v>0</v>
      </c>
      <c r="T270" s="15">
        <f t="shared" si="463"/>
        <v>0</v>
      </c>
      <c r="U270" s="21">
        <f t="shared" si="397"/>
        <v>1204644.8799999999</v>
      </c>
    </row>
    <row r="271" spans="2:21" ht="34.5" x14ac:dyDescent="0.25">
      <c r="B271" s="10" t="s">
        <v>419</v>
      </c>
      <c r="C271" s="10" t="s">
        <v>418</v>
      </c>
      <c r="D271" s="32">
        <v>100000</v>
      </c>
      <c r="E271" s="59">
        <v>500000</v>
      </c>
      <c r="F271" s="59">
        <v>1020000</v>
      </c>
      <c r="G271" s="59">
        <f>+E271+F271</f>
        <v>1520000</v>
      </c>
      <c r="H271" s="32">
        <v>100000</v>
      </c>
      <c r="I271" s="14">
        <v>0</v>
      </c>
      <c r="J271" s="14">
        <v>0</v>
      </c>
      <c r="K271" s="14">
        <v>0</v>
      </c>
      <c r="L271" s="14">
        <v>336300</v>
      </c>
      <c r="M271" s="14">
        <v>419944.88</v>
      </c>
      <c r="N271" s="14">
        <v>0</v>
      </c>
      <c r="O271" s="14">
        <v>0</v>
      </c>
      <c r="P271" s="14">
        <v>0</v>
      </c>
      <c r="Q271" s="14">
        <v>0</v>
      </c>
      <c r="R271" s="14">
        <v>448400</v>
      </c>
      <c r="S271" s="14">
        <v>0</v>
      </c>
      <c r="T271" s="14">
        <v>0</v>
      </c>
      <c r="U271" s="21">
        <f t="shared" si="397"/>
        <v>1204644.8799999999</v>
      </c>
    </row>
    <row r="272" spans="2:21" ht="20.25" hidden="1" customHeight="1" x14ac:dyDescent="0.25">
      <c r="B272" s="7" t="s">
        <v>420</v>
      </c>
      <c r="C272" s="7" t="s">
        <v>421</v>
      </c>
      <c r="D272" s="41">
        <f t="shared" ref="D272" si="464">+D273</f>
        <v>3000000</v>
      </c>
      <c r="E272" s="57">
        <f t="shared" ref="E272:H272" si="465">+E273</f>
        <v>300000</v>
      </c>
      <c r="F272" s="57">
        <f t="shared" si="465"/>
        <v>10200000</v>
      </c>
      <c r="G272" s="57">
        <f t="shared" si="465"/>
        <v>10500000</v>
      </c>
      <c r="H272" s="41">
        <f t="shared" si="465"/>
        <v>3000000</v>
      </c>
      <c r="I272" s="15">
        <f t="shared" ref="I272:T272" si="466">+I273</f>
        <v>0</v>
      </c>
      <c r="J272" s="15">
        <f t="shared" si="466"/>
        <v>0</v>
      </c>
      <c r="K272" s="15">
        <f t="shared" si="466"/>
        <v>0</v>
      </c>
      <c r="L272" s="15">
        <f t="shared" si="466"/>
        <v>0</v>
      </c>
      <c r="M272" s="15">
        <f t="shared" si="466"/>
        <v>0</v>
      </c>
      <c r="N272" s="15">
        <f t="shared" si="466"/>
        <v>0</v>
      </c>
      <c r="O272" s="15">
        <f t="shared" si="466"/>
        <v>0</v>
      </c>
      <c r="P272" s="15">
        <f t="shared" si="466"/>
        <v>0</v>
      </c>
      <c r="Q272" s="15">
        <f t="shared" si="466"/>
        <v>0</v>
      </c>
      <c r="R272" s="15">
        <f t="shared" si="466"/>
        <v>0</v>
      </c>
      <c r="S272" s="15">
        <f t="shared" si="466"/>
        <v>835664.2</v>
      </c>
      <c r="T272" s="15">
        <f t="shared" si="466"/>
        <v>0</v>
      </c>
      <c r="U272" s="21">
        <f t="shared" si="397"/>
        <v>835664.2</v>
      </c>
    </row>
    <row r="273" spans="2:21" ht="20.25" customHeight="1" x14ac:dyDescent="0.25">
      <c r="B273" s="10" t="s">
        <v>422</v>
      </c>
      <c r="C273" s="10" t="s">
        <v>421</v>
      </c>
      <c r="D273" s="32">
        <v>3000000</v>
      </c>
      <c r="E273" s="59">
        <v>300000</v>
      </c>
      <c r="F273" s="59">
        <v>10200000</v>
      </c>
      <c r="G273" s="59">
        <f>+E273+F273</f>
        <v>10500000</v>
      </c>
      <c r="H273" s="32">
        <v>3000000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835664.2</v>
      </c>
      <c r="T273" s="14">
        <v>0</v>
      </c>
      <c r="U273" s="21">
        <f t="shared" si="397"/>
        <v>835664.2</v>
      </c>
    </row>
    <row r="274" spans="2:21" ht="20.25" hidden="1" customHeight="1" x14ac:dyDescent="0.25">
      <c r="B274" s="7" t="s">
        <v>423</v>
      </c>
      <c r="C274" s="7" t="s">
        <v>424</v>
      </c>
      <c r="D274" s="41">
        <f t="shared" ref="D274" si="467">+D275</f>
        <v>600000</v>
      </c>
      <c r="E274" s="57">
        <f t="shared" ref="E274:H274" si="468">+E275</f>
        <v>400000</v>
      </c>
      <c r="F274" s="57">
        <f t="shared" si="468"/>
        <v>0</v>
      </c>
      <c r="G274" s="57">
        <f t="shared" si="468"/>
        <v>400000</v>
      </c>
      <c r="H274" s="41">
        <f t="shared" si="468"/>
        <v>600000</v>
      </c>
      <c r="I274" s="15">
        <f t="shared" ref="I274:T274" si="469">+I275</f>
        <v>0</v>
      </c>
      <c r="J274" s="15">
        <f t="shared" si="469"/>
        <v>0</v>
      </c>
      <c r="K274" s="15">
        <f t="shared" si="469"/>
        <v>0</v>
      </c>
      <c r="L274" s="15">
        <f t="shared" si="469"/>
        <v>46556.88</v>
      </c>
      <c r="M274" s="15">
        <f t="shared" si="469"/>
        <v>0</v>
      </c>
      <c r="N274" s="15">
        <f t="shared" si="469"/>
        <v>0</v>
      </c>
      <c r="O274" s="15">
        <f t="shared" si="469"/>
        <v>0</v>
      </c>
      <c r="P274" s="15">
        <f t="shared" si="469"/>
        <v>0</v>
      </c>
      <c r="Q274" s="15">
        <f t="shared" si="469"/>
        <v>0</v>
      </c>
      <c r="R274" s="15">
        <f t="shared" si="469"/>
        <v>0</v>
      </c>
      <c r="S274" s="15">
        <f t="shared" si="469"/>
        <v>0</v>
      </c>
      <c r="T274" s="15">
        <f t="shared" si="469"/>
        <v>0</v>
      </c>
      <c r="U274" s="21">
        <f t="shared" ref="U274:U311" si="470">+SUM(I274:T274)</f>
        <v>46556.88</v>
      </c>
    </row>
    <row r="275" spans="2:21" ht="20.25" customHeight="1" x14ac:dyDescent="0.25">
      <c r="B275" s="10" t="s">
        <v>425</v>
      </c>
      <c r="C275" s="10" t="s">
        <v>424</v>
      </c>
      <c r="D275" s="32">
        <v>600000</v>
      </c>
      <c r="E275" s="59">
        <v>400000</v>
      </c>
      <c r="F275" s="59">
        <v>0</v>
      </c>
      <c r="G275" s="59">
        <f>+E275+F275</f>
        <v>400000</v>
      </c>
      <c r="H275" s="32">
        <v>600000</v>
      </c>
      <c r="I275" s="14">
        <v>0</v>
      </c>
      <c r="J275" s="14">
        <v>0</v>
      </c>
      <c r="K275" s="14">
        <v>0</v>
      </c>
      <c r="L275" s="14">
        <v>46556.88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21">
        <f t="shared" si="470"/>
        <v>46556.88</v>
      </c>
    </row>
    <row r="276" spans="2:21" ht="20.25" hidden="1" customHeight="1" x14ac:dyDescent="0.25">
      <c r="B276" s="7" t="s">
        <v>426</v>
      </c>
      <c r="C276" s="7" t="s">
        <v>427</v>
      </c>
      <c r="D276" s="41">
        <f t="shared" ref="D276" si="471">+D277</f>
        <v>25060000</v>
      </c>
      <c r="E276" s="57">
        <f t="shared" ref="E276:H276" si="472">+E277</f>
        <v>300000</v>
      </c>
      <c r="F276" s="57">
        <f t="shared" si="472"/>
        <v>0</v>
      </c>
      <c r="G276" s="57">
        <f t="shared" si="472"/>
        <v>300000</v>
      </c>
      <c r="H276" s="41">
        <f t="shared" si="472"/>
        <v>25060000</v>
      </c>
      <c r="I276" s="15">
        <f t="shared" ref="I276:T276" si="473">+I277</f>
        <v>0</v>
      </c>
      <c r="J276" s="15">
        <f t="shared" si="473"/>
        <v>0</v>
      </c>
      <c r="K276" s="15">
        <f t="shared" si="473"/>
        <v>0</v>
      </c>
      <c r="L276" s="15">
        <f t="shared" si="473"/>
        <v>0</v>
      </c>
      <c r="M276" s="15">
        <f t="shared" si="473"/>
        <v>0</v>
      </c>
      <c r="N276" s="15">
        <f t="shared" si="473"/>
        <v>0</v>
      </c>
      <c r="O276" s="15">
        <f t="shared" si="473"/>
        <v>0</v>
      </c>
      <c r="P276" s="15">
        <f t="shared" si="473"/>
        <v>0</v>
      </c>
      <c r="Q276" s="15">
        <f t="shared" si="473"/>
        <v>0</v>
      </c>
      <c r="R276" s="15">
        <f t="shared" si="473"/>
        <v>0</v>
      </c>
      <c r="S276" s="15">
        <f t="shared" si="473"/>
        <v>0</v>
      </c>
      <c r="T276" s="15">
        <f t="shared" si="473"/>
        <v>0</v>
      </c>
      <c r="U276" s="21">
        <f t="shared" si="470"/>
        <v>0</v>
      </c>
    </row>
    <row r="277" spans="2:21" ht="20.25" customHeight="1" x14ac:dyDescent="0.25">
      <c r="B277" s="10" t="s">
        <v>428</v>
      </c>
      <c r="C277" s="10" t="s">
        <v>429</v>
      </c>
      <c r="D277" s="32">
        <v>25060000</v>
      </c>
      <c r="E277" s="59">
        <v>300000</v>
      </c>
      <c r="F277" s="59">
        <v>0</v>
      </c>
      <c r="G277" s="59">
        <f>+E277+F277</f>
        <v>300000</v>
      </c>
      <c r="H277" s="32">
        <v>25060000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21">
        <f t="shared" si="470"/>
        <v>0</v>
      </c>
    </row>
    <row r="278" spans="2:21" ht="20.25" hidden="1" customHeight="1" x14ac:dyDescent="0.25">
      <c r="B278" s="7" t="s">
        <v>519</v>
      </c>
      <c r="C278" s="7" t="s">
        <v>520</v>
      </c>
      <c r="D278" s="41">
        <f t="shared" ref="D278" si="474">+D279+D282</f>
        <v>7560000</v>
      </c>
      <c r="E278" s="57">
        <f t="shared" ref="E278:G279" si="475">+E279</f>
        <v>100000</v>
      </c>
      <c r="F278" s="57">
        <f t="shared" si="475"/>
        <v>900000</v>
      </c>
      <c r="G278" s="57">
        <f t="shared" si="475"/>
        <v>1000000</v>
      </c>
      <c r="H278" s="41">
        <f t="shared" ref="H278" si="476">+H279+H282</f>
        <v>7560000</v>
      </c>
      <c r="I278" s="15">
        <f>+I279</f>
        <v>0</v>
      </c>
      <c r="J278" s="15">
        <f t="shared" ref="J278:T279" si="477">+J279</f>
        <v>0</v>
      </c>
      <c r="K278" s="15">
        <f t="shared" si="477"/>
        <v>0</v>
      </c>
      <c r="L278" s="15">
        <f t="shared" si="477"/>
        <v>380000</v>
      </c>
      <c r="M278" s="15">
        <f t="shared" si="477"/>
        <v>0</v>
      </c>
      <c r="N278" s="15">
        <f t="shared" si="477"/>
        <v>0</v>
      </c>
      <c r="O278" s="15">
        <f t="shared" si="477"/>
        <v>0</v>
      </c>
      <c r="P278" s="15">
        <f t="shared" si="477"/>
        <v>0</v>
      </c>
      <c r="Q278" s="15">
        <f t="shared" si="477"/>
        <v>0</v>
      </c>
      <c r="R278" s="15">
        <f t="shared" si="477"/>
        <v>0</v>
      </c>
      <c r="S278" s="15">
        <f t="shared" si="477"/>
        <v>0</v>
      </c>
      <c r="T278" s="15">
        <f t="shared" si="477"/>
        <v>0</v>
      </c>
      <c r="U278" s="21">
        <f t="shared" ref="U278:U280" si="478">+SUM(I278:T278)</f>
        <v>380000</v>
      </c>
    </row>
    <row r="279" spans="2:21" ht="20.25" hidden="1" customHeight="1" x14ac:dyDescent="0.25">
      <c r="B279" s="7" t="s">
        <v>521</v>
      </c>
      <c r="C279" s="7" t="s">
        <v>522</v>
      </c>
      <c r="D279" s="41">
        <f t="shared" ref="D279" si="479">+D280+D281</f>
        <v>5040000</v>
      </c>
      <c r="E279" s="57">
        <f t="shared" si="475"/>
        <v>100000</v>
      </c>
      <c r="F279" s="57">
        <f t="shared" si="475"/>
        <v>900000</v>
      </c>
      <c r="G279" s="57">
        <f t="shared" si="475"/>
        <v>1000000</v>
      </c>
      <c r="H279" s="41">
        <f t="shared" ref="H279" si="480">+H280+H281</f>
        <v>5040000</v>
      </c>
      <c r="I279" s="15">
        <f>+I280</f>
        <v>0</v>
      </c>
      <c r="J279" s="15">
        <f t="shared" si="477"/>
        <v>0</v>
      </c>
      <c r="K279" s="15">
        <f t="shared" si="477"/>
        <v>0</v>
      </c>
      <c r="L279" s="15">
        <f t="shared" si="477"/>
        <v>380000</v>
      </c>
      <c r="M279" s="15">
        <f t="shared" si="477"/>
        <v>0</v>
      </c>
      <c r="N279" s="15">
        <f t="shared" si="477"/>
        <v>0</v>
      </c>
      <c r="O279" s="15">
        <f t="shared" si="477"/>
        <v>0</v>
      </c>
      <c r="P279" s="15">
        <f t="shared" si="477"/>
        <v>0</v>
      </c>
      <c r="Q279" s="15">
        <f t="shared" si="477"/>
        <v>0</v>
      </c>
      <c r="R279" s="15">
        <f t="shared" si="477"/>
        <v>0</v>
      </c>
      <c r="S279" s="15">
        <f t="shared" si="477"/>
        <v>0</v>
      </c>
      <c r="T279" s="15">
        <f t="shared" si="477"/>
        <v>0</v>
      </c>
      <c r="U279" s="21">
        <f t="shared" si="478"/>
        <v>380000</v>
      </c>
    </row>
    <row r="280" spans="2:21" ht="20.25" customHeight="1" x14ac:dyDescent="0.25">
      <c r="B280" s="10" t="s">
        <v>523</v>
      </c>
      <c r="C280" s="10" t="s">
        <v>522</v>
      </c>
      <c r="D280" s="32">
        <v>2500000</v>
      </c>
      <c r="E280" s="59">
        <v>100000</v>
      </c>
      <c r="F280" s="59">
        <v>900000</v>
      </c>
      <c r="G280" s="59">
        <f>+E280+F280</f>
        <v>1000000</v>
      </c>
      <c r="H280" s="32">
        <v>2500000</v>
      </c>
      <c r="I280" s="14">
        <v>0</v>
      </c>
      <c r="J280" s="14">
        <v>0</v>
      </c>
      <c r="K280" s="14">
        <v>0</v>
      </c>
      <c r="L280" s="14">
        <v>380000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21">
        <f t="shared" si="478"/>
        <v>380000</v>
      </c>
    </row>
    <row r="281" spans="2:21" ht="20.25" hidden="1" customHeight="1" x14ac:dyDescent="0.25">
      <c r="B281" s="7" t="s">
        <v>430</v>
      </c>
      <c r="C281" s="7" t="s">
        <v>431</v>
      </c>
      <c r="D281" s="41">
        <f t="shared" ref="D281" si="481">+D282+D285</f>
        <v>2540000</v>
      </c>
      <c r="E281" s="57">
        <f t="shared" ref="E281:H281" si="482">+E282+E285</f>
        <v>3200000</v>
      </c>
      <c r="F281" s="57">
        <f t="shared" si="482"/>
        <v>5526003.7199999997</v>
      </c>
      <c r="G281" s="57">
        <f t="shared" si="482"/>
        <v>8726003.7199999988</v>
      </c>
      <c r="H281" s="41">
        <f t="shared" si="482"/>
        <v>2540000</v>
      </c>
      <c r="I281" s="15">
        <f t="shared" ref="I281:Q281" si="483">+I282+I285</f>
        <v>0</v>
      </c>
      <c r="J281" s="15">
        <f t="shared" si="483"/>
        <v>216003.72</v>
      </c>
      <c r="K281" s="15">
        <f t="shared" si="483"/>
        <v>0</v>
      </c>
      <c r="L281" s="15">
        <f t="shared" si="483"/>
        <v>0</v>
      </c>
      <c r="M281" s="15">
        <f t="shared" si="483"/>
        <v>0</v>
      </c>
      <c r="N281" s="15">
        <f t="shared" si="483"/>
        <v>874616</v>
      </c>
      <c r="O281" s="15">
        <f t="shared" si="483"/>
        <v>0</v>
      </c>
      <c r="P281" s="15">
        <f t="shared" si="483"/>
        <v>0</v>
      </c>
      <c r="Q281" s="15">
        <f t="shared" si="483"/>
        <v>0</v>
      </c>
      <c r="R281" s="15">
        <f t="shared" ref="R281:T281" si="484">+R282+R285</f>
        <v>0</v>
      </c>
      <c r="S281" s="15">
        <f t="shared" ref="S281" si="485">+S282+S285</f>
        <v>0</v>
      </c>
      <c r="T281" s="15">
        <f t="shared" si="484"/>
        <v>0</v>
      </c>
      <c r="U281" s="21">
        <f t="shared" si="470"/>
        <v>1090619.72</v>
      </c>
    </row>
    <row r="282" spans="2:21" ht="20.25" hidden="1" customHeight="1" x14ac:dyDescent="0.25">
      <c r="B282" s="7" t="s">
        <v>432</v>
      </c>
      <c r="C282" s="7" t="s">
        <v>433</v>
      </c>
      <c r="D282" s="41">
        <f t="shared" ref="D282" si="486">+D283+D284</f>
        <v>2520000</v>
      </c>
      <c r="E282" s="57">
        <f t="shared" ref="E282:H282" si="487">+E283+E284</f>
        <v>200000</v>
      </c>
      <c r="F282" s="57">
        <f t="shared" si="487"/>
        <v>0</v>
      </c>
      <c r="G282" s="57">
        <f t="shared" si="487"/>
        <v>200000</v>
      </c>
      <c r="H282" s="41">
        <f t="shared" si="487"/>
        <v>2520000</v>
      </c>
      <c r="I282" s="15">
        <f t="shared" ref="I282:Q282" si="488">+I283+I284</f>
        <v>0</v>
      </c>
      <c r="J282" s="15">
        <f t="shared" si="488"/>
        <v>0</v>
      </c>
      <c r="K282" s="15">
        <f t="shared" si="488"/>
        <v>0</v>
      </c>
      <c r="L282" s="15">
        <f t="shared" si="488"/>
        <v>0</v>
      </c>
      <c r="M282" s="15">
        <f t="shared" si="488"/>
        <v>0</v>
      </c>
      <c r="N282" s="15">
        <f t="shared" si="488"/>
        <v>0</v>
      </c>
      <c r="O282" s="15">
        <f t="shared" si="488"/>
        <v>0</v>
      </c>
      <c r="P282" s="15">
        <f t="shared" si="488"/>
        <v>0</v>
      </c>
      <c r="Q282" s="15">
        <f t="shared" si="488"/>
        <v>0</v>
      </c>
      <c r="R282" s="15">
        <f t="shared" ref="R282:T282" si="489">+R283+R284</f>
        <v>0</v>
      </c>
      <c r="S282" s="15">
        <f t="shared" ref="S282" si="490">+S283+S284</f>
        <v>0</v>
      </c>
      <c r="T282" s="15">
        <f t="shared" si="489"/>
        <v>0</v>
      </c>
      <c r="U282" s="21">
        <f t="shared" si="470"/>
        <v>0</v>
      </c>
    </row>
    <row r="283" spans="2:21" ht="20.25" customHeight="1" x14ac:dyDescent="0.25">
      <c r="B283" s="10" t="s">
        <v>434</v>
      </c>
      <c r="C283" s="10" t="s">
        <v>435</v>
      </c>
      <c r="D283" s="32">
        <v>2500000</v>
      </c>
      <c r="E283" s="59">
        <v>100000</v>
      </c>
      <c r="F283" s="59">
        <v>0</v>
      </c>
      <c r="G283" s="59">
        <f>+E283+F283</f>
        <v>100000</v>
      </c>
      <c r="H283" s="32">
        <v>2500000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21">
        <f t="shared" si="470"/>
        <v>0</v>
      </c>
    </row>
    <row r="284" spans="2:21" ht="20.25" customHeight="1" x14ac:dyDescent="0.25">
      <c r="B284" s="10" t="s">
        <v>436</v>
      </c>
      <c r="C284" s="10" t="s">
        <v>437</v>
      </c>
      <c r="D284" s="32">
        <v>20000</v>
      </c>
      <c r="E284" s="59">
        <v>100000</v>
      </c>
      <c r="F284" s="59">
        <v>0</v>
      </c>
      <c r="G284" s="59">
        <f>+E284+F284</f>
        <v>100000</v>
      </c>
      <c r="H284" s="32">
        <v>20000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21">
        <f t="shared" si="470"/>
        <v>0</v>
      </c>
    </row>
    <row r="285" spans="2:21" ht="20.25" hidden="1" customHeight="1" x14ac:dyDescent="0.25">
      <c r="B285" s="7" t="s">
        <v>438</v>
      </c>
      <c r="C285" s="7" t="s">
        <v>439</v>
      </c>
      <c r="D285" s="41">
        <f t="shared" ref="D285" si="491">+D286</f>
        <v>20000</v>
      </c>
      <c r="E285" s="57">
        <f t="shared" ref="E285:H285" si="492">+E286</f>
        <v>3000000</v>
      </c>
      <c r="F285" s="57">
        <f t="shared" si="492"/>
        <v>5526003.7199999997</v>
      </c>
      <c r="G285" s="57">
        <f t="shared" si="492"/>
        <v>8526003.7199999988</v>
      </c>
      <c r="H285" s="41">
        <f t="shared" si="492"/>
        <v>20000</v>
      </c>
      <c r="I285" s="15">
        <f t="shared" ref="I285:T285" si="493">+I286</f>
        <v>0</v>
      </c>
      <c r="J285" s="15">
        <f t="shared" si="493"/>
        <v>216003.72</v>
      </c>
      <c r="K285" s="15">
        <f t="shared" si="493"/>
        <v>0</v>
      </c>
      <c r="L285" s="15">
        <f t="shared" si="493"/>
        <v>0</v>
      </c>
      <c r="M285" s="15">
        <f t="shared" si="493"/>
        <v>0</v>
      </c>
      <c r="N285" s="15">
        <f t="shared" si="493"/>
        <v>874616</v>
      </c>
      <c r="O285" s="15">
        <f t="shared" si="493"/>
        <v>0</v>
      </c>
      <c r="P285" s="15">
        <f t="shared" si="493"/>
        <v>0</v>
      </c>
      <c r="Q285" s="15">
        <f t="shared" si="493"/>
        <v>0</v>
      </c>
      <c r="R285" s="15">
        <f t="shared" si="493"/>
        <v>0</v>
      </c>
      <c r="S285" s="15">
        <f t="shared" si="493"/>
        <v>0</v>
      </c>
      <c r="T285" s="15">
        <f t="shared" si="493"/>
        <v>0</v>
      </c>
      <c r="U285" s="21">
        <f t="shared" si="470"/>
        <v>1090619.72</v>
      </c>
    </row>
    <row r="286" spans="2:21" ht="20.25" customHeight="1" x14ac:dyDescent="0.25">
      <c r="B286" s="10" t="s">
        <v>440</v>
      </c>
      <c r="C286" s="10" t="s">
        <v>439</v>
      </c>
      <c r="D286" s="32">
        <v>20000</v>
      </c>
      <c r="E286" s="59">
        <v>3000000</v>
      </c>
      <c r="F286" s="59">
        <v>5526003.7199999997</v>
      </c>
      <c r="G286" s="59">
        <f>+E286+F286</f>
        <v>8526003.7199999988</v>
      </c>
      <c r="H286" s="32">
        <v>20000</v>
      </c>
      <c r="I286" s="14">
        <v>0</v>
      </c>
      <c r="J286" s="14">
        <v>216003.72</v>
      </c>
      <c r="K286" s="14">
        <v>0</v>
      </c>
      <c r="L286" s="14">
        <v>0</v>
      </c>
      <c r="M286" s="14">
        <v>0</v>
      </c>
      <c r="N286" s="14">
        <v>874616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21">
        <f t="shared" si="470"/>
        <v>1090619.72</v>
      </c>
    </row>
    <row r="287" spans="2:21" ht="30.75" hidden="1" customHeight="1" x14ac:dyDescent="0.25">
      <c r="B287" s="7" t="s">
        <v>441</v>
      </c>
      <c r="C287" s="7" t="s">
        <v>442</v>
      </c>
      <c r="D287" s="41">
        <f t="shared" ref="D287" si="494">+D288+D291</f>
        <v>300000</v>
      </c>
      <c r="E287" s="57">
        <f>+E288+E291+E293</f>
        <v>15450000</v>
      </c>
      <c r="F287" s="57">
        <f t="shared" ref="F287:G287" si="495">+F288+F291+F293</f>
        <v>-13270000</v>
      </c>
      <c r="G287" s="57">
        <f t="shared" si="495"/>
        <v>2180000</v>
      </c>
      <c r="H287" s="41">
        <f t="shared" ref="H287" si="496">+H288+H291</f>
        <v>300000</v>
      </c>
      <c r="I287" s="15">
        <f>+I288+I291+I293</f>
        <v>0</v>
      </c>
      <c r="J287" s="15">
        <f t="shared" ref="J287:U287" si="497">+J288+J291+J293</f>
        <v>0</v>
      </c>
      <c r="K287" s="15">
        <f t="shared" si="497"/>
        <v>0</v>
      </c>
      <c r="L287" s="15">
        <f t="shared" si="497"/>
        <v>0</v>
      </c>
      <c r="M287" s="15">
        <f t="shared" si="497"/>
        <v>0</v>
      </c>
      <c r="N287" s="15">
        <f t="shared" si="497"/>
        <v>0</v>
      </c>
      <c r="O287" s="15">
        <f t="shared" si="497"/>
        <v>0</v>
      </c>
      <c r="P287" s="15">
        <f t="shared" si="497"/>
        <v>0</v>
      </c>
      <c r="Q287" s="15">
        <f t="shared" si="497"/>
        <v>0</v>
      </c>
      <c r="R287" s="15">
        <f t="shared" si="497"/>
        <v>0</v>
      </c>
      <c r="S287" s="15">
        <f t="shared" si="497"/>
        <v>200128</v>
      </c>
      <c r="T287" s="15">
        <f t="shared" si="497"/>
        <v>0</v>
      </c>
      <c r="U287" s="15">
        <f t="shared" si="497"/>
        <v>200128</v>
      </c>
    </row>
    <row r="288" spans="2:21" ht="20.25" hidden="1" customHeight="1" x14ac:dyDescent="0.25">
      <c r="B288" s="7" t="s">
        <v>443</v>
      </c>
      <c r="C288" s="7" t="s">
        <v>444</v>
      </c>
      <c r="D288" s="41">
        <f t="shared" ref="D288" si="498">+D289+D290</f>
        <v>200000</v>
      </c>
      <c r="E288" s="57">
        <f>+E289+E290</f>
        <v>15000000</v>
      </c>
      <c r="F288" s="57">
        <f t="shared" ref="F288:H288" si="499">+F289+F290</f>
        <v>-14020000</v>
      </c>
      <c r="G288" s="57">
        <f t="shared" si="499"/>
        <v>980000</v>
      </c>
      <c r="H288" s="41">
        <f t="shared" si="499"/>
        <v>200000</v>
      </c>
      <c r="I288" s="15">
        <f t="shared" ref="I288:Q288" si="500">+I289+I290</f>
        <v>0</v>
      </c>
      <c r="J288" s="15">
        <f t="shared" si="500"/>
        <v>0</v>
      </c>
      <c r="K288" s="15">
        <f t="shared" si="500"/>
        <v>0</v>
      </c>
      <c r="L288" s="15">
        <f t="shared" si="500"/>
        <v>0</v>
      </c>
      <c r="M288" s="15">
        <f t="shared" si="500"/>
        <v>0</v>
      </c>
      <c r="N288" s="15">
        <f t="shared" si="500"/>
        <v>0</v>
      </c>
      <c r="O288" s="15">
        <f t="shared" si="500"/>
        <v>0</v>
      </c>
      <c r="P288" s="15">
        <f t="shared" si="500"/>
        <v>0</v>
      </c>
      <c r="Q288" s="15">
        <f t="shared" si="500"/>
        <v>0</v>
      </c>
      <c r="R288" s="15">
        <f t="shared" ref="R288:T288" si="501">+R289+R290</f>
        <v>0</v>
      </c>
      <c r="S288" s="15">
        <f t="shared" ref="S288" si="502">+S289+S290</f>
        <v>0</v>
      </c>
      <c r="T288" s="15">
        <f t="shared" si="501"/>
        <v>0</v>
      </c>
      <c r="U288" s="21">
        <f t="shared" si="470"/>
        <v>0</v>
      </c>
    </row>
    <row r="289" spans="2:21" ht="20.25" customHeight="1" x14ac:dyDescent="0.25">
      <c r="B289" s="10" t="s">
        <v>445</v>
      </c>
      <c r="C289" s="10" t="s">
        <v>446</v>
      </c>
      <c r="D289" s="32">
        <v>100000</v>
      </c>
      <c r="E289" s="59">
        <v>7500000</v>
      </c>
      <c r="F289" s="59">
        <v>-7020000</v>
      </c>
      <c r="G289" s="59">
        <f>+E289+F289</f>
        <v>480000</v>
      </c>
      <c r="H289" s="32">
        <v>100000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21">
        <f t="shared" si="470"/>
        <v>0</v>
      </c>
    </row>
    <row r="290" spans="2:21" ht="20.25" customHeight="1" x14ac:dyDescent="0.25">
      <c r="B290" s="10" t="s">
        <v>447</v>
      </c>
      <c r="C290" s="10" t="s">
        <v>448</v>
      </c>
      <c r="D290" s="32">
        <v>100000</v>
      </c>
      <c r="E290" s="59">
        <v>7500000</v>
      </c>
      <c r="F290" s="59">
        <v>-7000000</v>
      </c>
      <c r="G290" s="59">
        <f>+E290+F290</f>
        <v>500000</v>
      </c>
      <c r="H290" s="32">
        <v>100000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21">
        <f t="shared" si="470"/>
        <v>0</v>
      </c>
    </row>
    <row r="291" spans="2:21" ht="33" hidden="1" customHeight="1" x14ac:dyDescent="0.25">
      <c r="B291" s="7" t="s">
        <v>449</v>
      </c>
      <c r="C291" s="7" t="s">
        <v>450</v>
      </c>
      <c r="D291" s="41">
        <f t="shared" ref="D291" si="503">+D292</f>
        <v>100000</v>
      </c>
      <c r="E291" s="57">
        <f t="shared" ref="E291:H291" si="504">+E292</f>
        <v>450000</v>
      </c>
      <c r="F291" s="57">
        <f t="shared" si="504"/>
        <v>50000</v>
      </c>
      <c r="G291" s="57">
        <f t="shared" si="504"/>
        <v>500000</v>
      </c>
      <c r="H291" s="41">
        <f t="shared" si="504"/>
        <v>100000</v>
      </c>
      <c r="I291" s="15">
        <f t="shared" ref="I291:T291" si="505">+I292</f>
        <v>0</v>
      </c>
      <c r="J291" s="15">
        <f t="shared" si="505"/>
        <v>0</v>
      </c>
      <c r="K291" s="15">
        <f t="shared" si="505"/>
        <v>0</v>
      </c>
      <c r="L291" s="15">
        <f t="shared" si="505"/>
        <v>0</v>
      </c>
      <c r="M291" s="15">
        <f t="shared" si="505"/>
        <v>0</v>
      </c>
      <c r="N291" s="15">
        <f t="shared" si="505"/>
        <v>0</v>
      </c>
      <c r="O291" s="15">
        <f t="shared" si="505"/>
        <v>0</v>
      </c>
      <c r="P291" s="15">
        <f t="shared" si="505"/>
        <v>0</v>
      </c>
      <c r="Q291" s="15">
        <f t="shared" si="505"/>
        <v>0</v>
      </c>
      <c r="R291" s="15">
        <f t="shared" si="505"/>
        <v>0</v>
      </c>
      <c r="S291" s="15">
        <f t="shared" si="505"/>
        <v>0</v>
      </c>
      <c r="T291" s="15">
        <f t="shared" si="505"/>
        <v>0</v>
      </c>
      <c r="U291" s="21">
        <f t="shared" si="470"/>
        <v>0</v>
      </c>
    </row>
    <row r="292" spans="2:21" ht="19.5" customHeight="1" x14ac:dyDescent="0.25">
      <c r="B292" s="10" t="s">
        <v>451</v>
      </c>
      <c r="C292" s="10" t="s">
        <v>450</v>
      </c>
      <c r="D292" s="32">
        <v>100000</v>
      </c>
      <c r="E292" s="59">
        <v>450000</v>
      </c>
      <c r="F292" s="59">
        <v>50000</v>
      </c>
      <c r="G292" s="59">
        <f>+E292+F292</f>
        <v>500000</v>
      </c>
      <c r="H292" s="32">
        <v>100000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44">
        <v>0</v>
      </c>
      <c r="S292" s="44">
        <v>0</v>
      </c>
      <c r="T292" s="44">
        <v>0</v>
      </c>
      <c r="U292" s="45">
        <f>+SUM(I292:T292)</f>
        <v>0</v>
      </c>
    </row>
    <row r="293" spans="2:21" s="12" customFormat="1" hidden="1" x14ac:dyDescent="0.25">
      <c r="B293" s="7" t="s">
        <v>571</v>
      </c>
      <c r="C293" s="7" t="s">
        <v>572</v>
      </c>
      <c r="D293" s="41"/>
      <c r="E293" s="57">
        <f>+E294</f>
        <v>0</v>
      </c>
      <c r="F293" s="57">
        <f t="shared" ref="F293" si="506">+F294</f>
        <v>700000</v>
      </c>
      <c r="G293" s="57">
        <f>+G294</f>
        <v>700000</v>
      </c>
      <c r="H293" s="32">
        <v>100000</v>
      </c>
      <c r="I293" s="57">
        <f>+I294</f>
        <v>0</v>
      </c>
      <c r="J293" s="57">
        <f t="shared" ref="J293:K293" si="507">+J294</f>
        <v>0</v>
      </c>
      <c r="K293" s="57">
        <f t="shared" si="507"/>
        <v>0</v>
      </c>
      <c r="L293" s="57">
        <f t="shared" ref="L293" si="508">+L294</f>
        <v>0</v>
      </c>
      <c r="M293" s="57">
        <f t="shared" ref="M293:N293" si="509">+M294</f>
        <v>0</v>
      </c>
      <c r="N293" s="57">
        <f t="shared" si="509"/>
        <v>0</v>
      </c>
      <c r="O293" s="57">
        <f t="shared" ref="O293" si="510">+O294</f>
        <v>0</v>
      </c>
      <c r="P293" s="57">
        <f t="shared" ref="P293:Q293" si="511">+P294</f>
        <v>0</v>
      </c>
      <c r="Q293" s="57">
        <f t="shared" si="511"/>
        <v>0</v>
      </c>
      <c r="R293" s="57">
        <f t="shared" ref="R293" si="512">+R294</f>
        <v>0</v>
      </c>
      <c r="S293" s="57">
        <f t="shared" ref="S293:T293" si="513">+S294</f>
        <v>200128</v>
      </c>
      <c r="T293" s="57">
        <f t="shared" si="513"/>
        <v>0</v>
      </c>
      <c r="U293" s="57">
        <f t="shared" ref="U293" si="514">+U294</f>
        <v>200128</v>
      </c>
    </row>
    <row r="294" spans="2:21" ht="39" customHeight="1" x14ac:dyDescent="0.25">
      <c r="B294" s="10" t="s">
        <v>570</v>
      </c>
      <c r="C294" s="10" t="s">
        <v>572</v>
      </c>
      <c r="D294" s="32"/>
      <c r="E294" s="59">
        <v>0</v>
      </c>
      <c r="F294" s="59">
        <v>700000</v>
      </c>
      <c r="G294" s="59">
        <f>+E294+F294</f>
        <v>700000</v>
      </c>
      <c r="H294" s="32"/>
      <c r="I294" s="44">
        <v>0</v>
      </c>
      <c r="J294" s="44">
        <v>0</v>
      </c>
      <c r="K294" s="44">
        <v>0</v>
      </c>
      <c r="L294" s="44">
        <v>0</v>
      </c>
      <c r="M294" s="44">
        <v>0</v>
      </c>
      <c r="N294" s="44">
        <v>0</v>
      </c>
      <c r="O294" s="44">
        <v>0</v>
      </c>
      <c r="P294" s="44">
        <v>0</v>
      </c>
      <c r="Q294" s="44">
        <v>0</v>
      </c>
      <c r="R294" s="44">
        <v>0</v>
      </c>
      <c r="S294" s="44">
        <v>200128</v>
      </c>
      <c r="T294" s="44">
        <v>0</v>
      </c>
      <c r="U294" s="45">
        <f>+SUM(I294:T294)</f>
        <v>200128</v>
      </c>
    </row>
    <row r="295" spans="2:21" ht="18" customHeight="1" x14ac:dyDescent="0.25">
      <c r="B295" s="9">
        <v>2.7</v>
      </c>
      <c r="C295" s="7" t="s">
        <v>452</v>
      </c>
      <c r="D295" s="33">
        <f t="shared" ref="D295" si="515">+D296+D303</f>
        <v>1313611893</v>
      </c>
      <c r="E295" s="60">
        <f>+E296+E303</f>
        <v>4681190878</v>
      </c>
      <c r="F295" s="60">
        <f t="shared" ref="F295" si="516">+F296+F303</f>
        <v>-486744497</v>
      </c>
      <c r="G295" s="60">
        <f>+G296+G303</f>
        <v>4194446381</v>
      </c>
      <c r="H295" s="33">
        <f t="shared" ref="H295" si="517">+H296+H303</f>
        <v>1313611893</v>
      </c>
      <c r="I295" s="15">
        <f t="shared" ref="I295:Q295" si="518">+I296+I303</f>
        <v>18659488.809999999</v>
      </c>
      <c r="J295" s="15">
        <f t="shared" si="518"/>
        <v>177509885.44</v>
      </c>
      <c r="K295" s="15">
        <f t="shared" si="518"/>
        <v>203592664.28999999</v>
      </c>
      <c r="L295" s="15">
        <f t="shared" si="518"/>
        <v>139894096.41000003</v>
      </c>
      <c r="M295" s="15">
        <f t="shared" si="518"/>
        <v>161486114.46000001</v>
      </c>
      <c r="N295" s="15">
        <f t="shared" si="518"/>
        <v>186569647.06999999</v>
      </c>
      <c r="O295" s="15">
        <f t="shared" si="518"/>
        <v>182228481.40000004</v>
      </c>
      <c r="P295" s="15">
        <f t="shared" si="518"/>
        <v>156792566.64000002</v>
      </c>
      <c r="Q295" s="15">
        <f t="shared" si="518"/>
        <v>220253174.42000002</v>
      </c>
      <c r="R295" s="15">
        <f t="shared" ref="R295:T295" si="519">+R296+R303</f>
        <v>150619771.28999999</v>
      </c>
      <c r="S295" s="15">
        <f t="shared" ref="S295" si="520">+S296+S303</f>
        <v>130014894.15000001</v>
      </c>
      <c r="T295" s="15">
        <f t="shared" si="519"/>
        <v>0</v>
      </c>
      <c r="U295" s="20">
        <f t="shared" si="470"/>
        <v>1727620784.3800004</v>
      </c>
    </row>
    <row r="296" spans="2:21" ht="20.25" hidden="1" customHeight="1" x14ac:dyDescent="0.25">
      <c r="B296" s="7" t="s">
        <v>453</v>
      </c>
      <c r="C296" s="7" t="s">
        <v>454</v>
      </c>
      <c r="D296" s="42">
        <f t="shared" ref="D296" si="521">+D297+D299+D301</f>
        <v>304500000</v>
      </c>
      <c r="E296" s="57">
        <f>+E297+E299+E301</f>
        <v>335226964</v>
      </c>
      <c r="F296" s="57">
        <f>+F297+F299+F301</f>
        <v>458775608.00999999</v>
      </c>
      <c r="G296" s="57">
        <f t="shared" ref="G296:H296" si="522">+G297+G299+G301</f>
        <v>794002572.00999999</v>
      </c>
      <c r="H296" s="42">
        <f t="shared" si="522"/>
        <v>304500000</v>
      </c>
      <c r="I296" s="15">
        <f t="shared" ref="I296:Q296" si="523">+I297+I299+I301</f>
        <v>0</v>
      </c>
      <c r="J296" s="15">
        <f t="shared" si="523"/>
        <v>4592472.0199999996</v>
      </c>
      <c r="K296" s="15">
        <f t="shared" si="523"/>
        <v>40551581.07</v>
      </c>
      <c r="L296" s="15">
        <f t="shared" si="523"/>
        <v>33842822.75</v>
      </c>
      <c r="M296" s="15">
        <f t="shared" si="523"/>
        <v>15144687.719999999</v>
      </c>
      <c r="N296" s="15">
        <f t="shared" si="523"/>
        <v>65847347.640000001</v>
      </c>
      <c r="O296" s="15">
        <f t="shared" si="523"/>
        <v>36887479.390000001</v>
      </c>
      <c r="P296" s="15">
        <f t="shared" si="523"/>
        <v>23027690.489999998</v>
      </c>
      <c r="Q296" s="15">
        <f t="shared" si="523"/>
        <v>114988150.42</v>
      </c>
      <c r="R296" s="15">
        <f t="shared" ref="R296:T296" si="524">+R297+R299+R301</f>
        <v>18640069.030000001</v>
      </c>
      <c r="S296" s="15">
        <f t="shared" ref="S296" si="525">+S297+S299+S301</f>
        <v>14980423.140000001</v>
      </c>
      <c r="T296" s="15">
        <f t="shared" si="524"/>
        <v>0</v>
      </c>
      <c r="U296" s="20">
        <f t="shared" si="470"/>
        <v>368502723.66999996</v>
      </c>
    </row>
    <row r="297" spans="2:21" ht="20.25" hidden="1" customHeight="1" x14ac:dyDescent="0.25">
      <c r="B297" s="7" t="s">
        <v>455</v>
      </c>
      <c r="C297" s="7" t="s">
        <v>456</v>
      </c>
      <c r="D297" s="42">
        <f t="shared" ref="D297" si="526">+D298</f>
        <v>300000000</v>
      </c>
      <c r="E297" s="57">
        <f t="shared" ref="E297:H297" si="527">+E298</f>
        <v>330849190</v>
      </c>
      <c r="F297" s="57">
        <f t="shared" si="527"/>
        <v>457775608.00999999</v>
      </c>
      <c r="G297" s="57">
        <f t="shared" si="527"/>
        <v>788624798.00999999</v>
      </c>
      <c r="H297" s="42">
        <f t="shared" si="527"/>
        <v>300000000</v>
      </c>
      <c r="I297" s="15">
        <f t="shared" ref="I297:T297" si="528">+I298</f>
        <v>0</v>
      </c>
      <c r="J297" s="15">
        <f t="shared" si="528"/>
        <v>4592472.0199999996</v>
      </c>
      <c r="K297" s="15">
        <f t="shared" si="528"/>
        <v>40551581.07</v>
      </c>
      <c r="L297" s="15">
        <f t="shared" si="528"/>
        <v>33842822.75</v>
      </c>
      <c r="M297" s="15">
        <f t="shared" si="528"/>
        <v>13709273.52</v>
      </c>
      <c r="N297" s="15">
        <f t="shared" si="528"/>
        <v>65847347.640000001</v>
      </c>
      <c r="O297" s="15">
        <f t="shared" si="528"/>
        <v>36887479.390000001</v>
      </c>
      <c r="P297" s="15">
        <f t="shared" si="528"/>
        <v>23027690.489999998</v>
      </c>
      <c r="Q297" s="15">
        <f t="shared" si="528"/>
        <v>114988150.42</v>
      </c>
      <c r="R297" s="15">
        <f t="shared" si="528"/>
        <v>18640069.030000001</v>
      </c>
      <c r="S297" s="15">
        <f t="shared" si="528"/>
        <v>14980423.140000001</v>
      </c>
      <c r="T297" s="15">
        <f t="shared" si="528"/>
        <v>0</v>
      </c>
      <c r="U297" s="20">
        <f t="shared" si="470"/>
        <v>367067309.47000003</v>
      </c>
    </row>
    <row r="298" spans="2:21" ht="20.25" customHeight="1" x14ac:dyDescent="0.25">
      <c r="B298" s="10" t="s">
        <v>457</v>
      </c>
      <c r="C298" s="10" t="s">
        <v>456</v>
      </c>
      <c r="D298" s="43">
        <v>300000000</v>
      </c>
      <c r="E298" s="59">
        <v>330849190</v>
      </c>
      <c r="F298" s="59">
        <v>457775608.00999999</v>
      </c>
      <c r="G298" s="59">
        <f>+E298+F298</f>
        <v>788624798.00999999</v>
      </c>
      <c r="H298" s="43">
        <v>300000000</v>
      </c>
      <c r="I298" s="14">
        <v>0</v>
      </c>
      <c r="J298" s="14">
        <v>4592472.0199999996</v>
      </c>
      <c r="K298" s="14">
        <v>40551581.07</v>
      </c>
      <c r="L298" s="14">
        <v>33842822.75</v>
      </c>
      <c r="M298" s="14">
        <v>13709273.52</v>
      </c>
      <c r="N298" s="14">
        <v>65847347.640000001</v>
      </c>
      <c r="O298" s="14">
        <v>36887479.390000001</v>
      </c>
      <c r="P298" s="14">
        <v>23027690.489999998</v>
      </c>
      <c r="Q298" s="14">
        <v>114988150.42</v>
      </c>
      <c r="R298" s="14">
        <v>18640069.030000001</v>
      </c>
      <c r="S298" s="14">
        <v>14980423.140000001</v>
      </c>
      <c r="T298" s="14">
        <v>0</v>
      </c>
      <c r="U298" s="21">
        <f t="shared" si="470"/>
        <v>367067309.47000003</v>
      </c>
    </row>
    <row r="299" spans="2:21" ht="20.25" hidden="1" customHeight="1" x14ac:dyDescent="0.25">
      <c r="B299" s="7" t="s">
        <v>458</v>
      </c>
      <c r="C299" s="7" t="s">
        <v>459</v>
      </c>
      <c r="D299" s="42">
        <f t="shared" ref="D299" si="529">+D300</f>
        <v>2500000</v>
      </c>
      <c r="E299" s="57">
        <f t="shared" ref="E299:H299" si="530">+E300</f>
        <v>0</v>
      </c>
      <c r="F299" s="57">
        <f t="shared" si="530"/>
        <v>0</v>
      </c>
      <c r="G299" s="57">
        <f t="shared" si="530"/>
        <v>0</v>
      </c>
      <c r="H299" s="42">
        <f t="shared" si="530"/>
        <v>2500000</v>
      </c>
      <c r="I299" s="15">
        <f t="shared" ref="I299:T299" si="531">+I300</f>
        <v>0</v>
      </c>
      <c r="J299" s="15">
        <f t="shared" si="531"/>
        <v>0</v>
      </c>
      <c r="K299" s="15">
        <f t="shared" si="531"/>
        <v>0</v>
      </c>
      <c r="L299" s="15">
        <f t="shared" si="531"/>
        <v>0</v>
      </c>
      <c r="M299" s="15">
        <f t="shared" si="531"/>
        <v>0</v>
      </c>
      <c r="N299" s="15">
        <f t="shared" si="531"/>
        <v>0</v>
      </c>
      <c r="O299" s="15">
        <f t="shared" si="531"/>
        <v>0</v>
      </c>
      <c r="P299" s="15">
        <f t="shared" si="531"/>
        <v>0</v>
      </c>
      <c r="Q299" s="15">
        <f t="shared" si="531"/>
        <v>0</v>
      </c>
      <c r="R299" s="15">
        <f t="shared" si="531"/>
        <v>0</v>
      </c>
      <c r="S299" s="15">
        <f t="shared" si="531"/>
        <v>0</v>
      </c>
      <c r="T299" s="15">
        <f t="shared" si="531"/>
        <v>0</v>
      </c>
      <c r="U299" s="21">
        <f t="shared" si="470"/>
        <v>0</v>
      </c>
    </row>
    <row r="300" spans="2:21" ht="20.25" hidden="1" customHeight="1" x14ac:dyDescent="0.25">
      <c r="B300" s="10" t="s">
        <v>460</v>
      </c>
      <c r="C300" s="10" t="s">
        <v>459</v>
      </c>
      <c r="D300" s="43">
        <v>2500000</v>
      </c>
      <c r="E300" s="59">
        <v>0</v>
      </c>
      <c r="F300" s="59">
        <v>0</v>
      </c>
      <c r="G300" s="59">
        <f>+E300+F300</f>
        <v>0</v>
      </c>
      <c r="H300" s="43">
        <v>2500000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21">
        <f t="shared" si="470"/>
        <v>0</v>
      </c>
    </row>
    <row r="301" spans="2:21" ht="20.25" hidden="1" customHeight="1" x14ac:dyDescent="0.25">
      <c r="B301" s="7" t="s">
        <v>461</v>
      </c>
      <c r="C301" s="7" t="s">
        <v>462</v>
      </c>
      <c r="D301" s="42">
        <f t="shared" ref="D301" si="532">+D302</f>
        <v>2000000</v>
      </c>
      <c r="E301" s="57">
        <f t="shared" ref="E301:H301" si="533">+E302</f>
        <v>4377774</v>
      </c>
      <c r="F301" s="57">
        <f t="shared" si="533"/>
        <v>1000000</v>
      </c>
      <c r="G301" s="57">
        <f t="shared" si="533"/>
        <v>5377774</v>
      </c>
      <c r="H301" s="42">
        <f t="shared" si="533"/>
        <v>2000000</v>
      </c>
      <c r="I301" s="15">
        <f t="shared" ref="I301:T301" si="534">+I302</f>
        <v>0</v>
      </c>
      <c r="J301" s="15">
        <f t="shared" si="534"/>
        <v>0</v>
      </c>
      <c r="K301" s="15">
        <f t="shared" si="534"/>
        <v>0</v>
      </c>
      <c r="L301" s="15">
        <f t="shared" si="534"/>
        <v>0</v>
      </c>
      <c r="M301" s="15">
        <f t="shared" si="534"/>
        <v>1435414.2</v>
      </c>
      <c r="N301" s="15">
        <f t="shared" si="534"/>
        <v>0</v>
      </c>
      <c r="O301" s="15">
        <f t="shared" si="534"/>
        <v>0</v>
      </c>
      <c r="P301" s="15">
        <f t="shared" si="534"/>
        <v>0</v>
      </c>
      <c r="Q301" s="15">
        <f t="shared" si="534"/>
        <v>0</v>
      </c>
      <c r="R301" s="15">
        <f t="shared" si="534"/>
        <v>0</v>
      </c>
      <c r="S301" s="15">
        <f t="shared" si="534"/>
        <v>0</v>
      </c>
      <c r="T301" s="15">
        <f t="shared" si="534"/>
        <v>0</v>
      </c>
      <c r="U301" s="21">
        <f t="shared" si="470"/>
        <v>1435414.2</v>
      </c>
    </row>
    <row r="302" spans="2:21" ht="20.25" customHeight="1" x14ac:dyDescent="0.25">
      <c r="B302" s="10" t="s">
        <v>463</v>
      </c>
      <c r="C302" s="10" t="s">
        <v>462</v>
      </c>
      <c r="D302" s="43">
        <v>2000000</v>
      </c>
      <c r="E302" s="59">
        <v>4377774</v>
      </c>
      <c r="F302" s="59">
        <v>1000000</v>
      </c>
      <c r="G302" s="59">
        <f>+E302+F302</f>
        <v>5377774</v>
      </c>
      <c r="H302" s="43">
        <v>2000000</v>
      </c>
      <c r="I302" s="14">
        <v>0</v>
      </c>
      <c r="J302" s="14">
        <v>0</v>
      </c>
      <c r="K302" s="14">
        <v>0</v>
      </c>
      <c r="L302" s="14">
        <v>0</v>
      </c>
      <c r="M302" s="14">
        <v>1435414.2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21">
        <f t="shared" si="470"/>
        <v>1435414.2</v>
      </c>
    </row>
    <row r="303" spans="2:21" ht="20.25" hidden="1" customHeight="1" x14ac:dyDescent="0.25">
      <c r="B303" s="7" t="s">
        <v>464</v>
      </c>
      <c r="C303" s="7" t="s">
        <v>465</v>
      </c>
      <c r="D303" s="42">
        <f t="shared" ref="D303" si="535">+D304+D309+D314</f>
        <v>1009111893</v>
      </c>
      <c r="E303" s="60">
        <f>+E304+E307+E309+E312+E314</f>
        <v>4345963914</v>
      </c>
      <c r="F303" s="60">
        <f>+F304+F307+F309+F312+F314</f>
        <v>-945520105.00999999</v>
      </c>
      <c r="G303" s="60">
        <f>+G304+G307+G309+G312+G314</f>
        <v>3400443808.9899998</v>
      </c>
      <c r="H303" s="42">
        <f t="shared" ref="H303" si="536">+H304+H309+H314</f>
        <v>1009111893</v>
      </c>
      <c r="I303" s="15">
        <f t="shared" ref="I303:S303" si="537">+I304+I307+I309+I312+I314</f>
        <v>18659488.809999999</v>
      </c>
      <c r="J303" s="15">
        <f t="shared" si="537"/>
        <v>172917413.41999999</v>
      </c>
      <c r="K303" s="15">
        <f t="shared" si="537"/>
        <v>163041083.22</v>
      </c>
      <c r="L303" s="15">
        <f t="shared" si="537"/>
        <v>106051273.66000001</v>
      </c>
      <c r="M303" s="15">
        <f t="shared" si="537"/>
        <v>146341426.74000001</v>
      </c>
      <c r="N303" s="15">
        <f t="shared" si="537"/>
        <v>120722299.43000001</v>
      </c>
      <c r="O303" s="15">
        <f t="shared" si="537"/>
        <v>145341002.01000002</v>
      </c>
      <c r="P303" s="15">
        <f t="shared" si="537"/>
        <v>133764876.15000001</v>
      </c>
      <c r="Q303" s="15">
        <f t="shared" si="537"/>
        <v>105265024</v>
      </c>
      <c r="R303" s="15">
        <f t="shared" si="537"/>
        <v>131979702.25999999</v>
      </c>
      <c r="S303" s="15">
        <f t="shared" si="537"/>
        <v>115034471.01000001</v>
      </c>
      <c r="T303" s="15">
        <f t="shared" ref="T303" si="538">+T304+T307+T309+T312+T314</f>
        <v>0</v>
      </c>
      <c r="U303" s="21">
        <f t="shared" si="470"/>
        <v>1359118060.71</v>
      </c>
    </row>
    <row r="304" spans="2:21" ht="20.25" hidden="1" customHeight="1" x14ac:dyDescent="0.25">
      <c r="B304" s="7" t="s">
        <v>466</v>
      </c>
      <c r="C304" s="7" t="s">
        <v>467</v>
      </c>
      <c r="D304" s="42">
        <f t="shared" ref="D304" si="539">+D305</f>
        <v>105000000</v>
      </c>
      <c r="E304" s="57">
        <f>+E305+E306</f>
        <v>290079530</v>
      </c>
      <c r="F304" s="57">
        <f>+F305+F306</f>
        <v>137847004.93000001</v>
      </c>
      <c r="G304" s="57">
        <f t="shared" ref="G304" si="540">+G305+G306</f>
        <v>427926534.93000001</v>
      </c>
      <c r="H304" s="42">
        <f t="shared" ref="H304" si="541">+H305</f>
        <v>105000000</v>
      </c>
      <c r="I304" s="15">
        <f t="shared" ref="I304:T304" si="542">+I305</f>
        <v>0</v>
      </c>
      <c r="J304" s="15">
        <f t="shared" si="542"/>
        <v>15417803.48</v>
      </c>
      <c r="K304" s="15">
        <f t="shared" si="542"/>
        <v>14757062.4</v>
      </c>
      <c r="L304" s="15">
        <f t="shared" si="542"/>
        <v>8699299.6799999997</v>
      </c>
      <c r="M304" s="15">
        <f t="shared" si="542"/>
        <v>21426817.02</v>
      </c>
      <c r="N304" s="15">
        <f t="shared" si="542"/>
        <v>6269398.6699999999</v>
      </c>
      <c r="O304" s="15">
        <f t="shared" si="542"/>
        <v>36044389.770000003</v>
      </c>
      <c r="P304" s="15">
        <f t="shared" si="542"/>
        <v>44918665.670000002</v>
      </c>
      <c r="Q304" s="15">
        <f t="shared" si="542"/>
        <v>21902935.920000002</v>
      </c>
      <c r="R304" s="15">
        <f t="shared" si="542"/>
        <v>14915118.460000001</v>
      </c>
      <c r="S304" s="15">
        <f t="shared" si="542"/>
        <v>9955489.0999999996</v>
      </c>
      <c r="T304" s="15">
        <f t="shared" si="542"/>
        <v>0</v>
      </c>
      <c r="U304" s="21">
        <f t="shared" si="470"/>
        <v>194306980.17000002</v>
      </c>
    </row>
    <row r="305" spans="2:21" ht="20.25" customHeight="1" x14ac:dyDescent="0.25">
      <c r="B305" s="10" t="s">
        <v>468</v>
      </c>
      <c r="C305" s="10" t="s">
        <v>469</v>
      </c>
      <c r="D305" s="43">
        <v>105000000</v>
      </c>
      <c r="E305" s="59">
        <v>290079530</v>
      </c>
      <c r="F305" s="59">
        <v>137847004.93000001</v>
      </c>
      <c r="G305" s="59">
        <f>+E305+F305</f>
        <v>427926534.93000001</v>
      </c>
      <c r="H305" s="43">
        <v>105000000</v>
      </c>
      <c r="I305" s="14">
        <v>0</v>
      </c>
      <c r="J305" s="14">
        <v>15417803.48</v>
      </c>
      <c r="K305" s="14">
        <v>14757062.4</v>
      </c>
      <c r="L305" s="14">
        <v>8699299.6799999997</v>
      </c>
      <c r="M305" s="14">
        <v>21426817.02</v>
      </c>
      <c r="N305" s="14">
        <v>6269398.6699999999</v>
      </c>
      <c r="O305" s="14">
        <v>36044389.770000003</v>
      </c>
      <c r="P305" s="14">
        <v>44918665.670000002</v>
      </c>
      <c r="Q305" s="14">
        <v>21902935.920000002</v>
      </c>
      <c r="R305" s="14">
        <v>14915118.460000001</v>
      </c>
      <c r="S305" s="14">
        <v>9955489.0999999996</v>
      </c>
      <c r="T305" s="14">
        <v>0</v>
      </c>
      <c r="U305" s="21">
        <f>+SUM(I305:T305)</f>
        <v>194306980.17000002</v>
      </c>
    </row>
    <row r="306" spans="2:21" ht="18.75" hidden="1" customHeight="1" x14ac:dyDescent="0.25">
      <c r="B306" s="10" t="s">
        <v>498</v>
      </c>
      <c r="C306" s="10" t="s">
        <v>502</v>
      </c>
      <c r="D306" s="43"/>
      <c r="E306" s="59">
        <v>0</v>
      </c>
      <c r="F306" s="59">
        <v>0</v>
      </c>
      <c r="G306" s="59">
        <f>+E306+F306</f>
        <v>0</v>
      </c>
      <c r="H306" s="43"/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21">
        <f>+SUM(I306:T306)</f>
        <v>0</v>
      </c>
    </row>
    <row r="307" spans="2:21" hidden="1" x14ac:dyDescent="0.25">
      <c r="B307" s="7" t="s">
        <v>507</v>
      </c>
      <c r="C307" s="7" t="s">
        <v>508</v>
      </c>
      <c r="D307" s="42">
        <f t="shared" ref="D307:D309" si="543">+D308</f>
        <v>827111893</v>
      </c>
      <c r="E307" s="60">
        <f>+E308</f>
        <v>192114920</v>
      </c>
      <c r="F307" s="60">
        <f>+F308</f>
        <v>274291304.73000002</v>
      </c>
      <c r="G307" s="60">
        <f>+G308</f>
        <v>466406224.73000002</v>
      </c>
      <c r="H307" s="42">
        <f t="shared" ref="H307:H309" si="544">+H308</f>
        <v>827111893</v>
      </c>
      <c r="I307" s="15">
        <f t="shared" ref="I307:T307" si="545">+I308</f>
        <v>47357.65</v>
      </c>
      <c r="J307" s="15">
        <f t="shared" si="545"/>
        <v>1020625.94</v>
      </c>
      <c r="K307" s="15">
        <f t="shared" si="545"/>
        <v>5531155.9199999999</v>
      </c>
      <c r="L307" s="15">
        <f t="shared" si="545"/>
        <v>10461175.17</v>
      </c>
      <c r="M307" s="15">
        <f t="shared" si="545"/>
        <v>4910670.3499999996</v>
      </c>
      <c r="N307" s="15">
        <f t="shared" si="545"/>
        <v>953652.06</v>
      </c>
      <c r="O307" s="15">
        <f t="shared" si="545"/>
        <v>4609846.68</v>
      </c>
      <c r="P307" s="15">
        <f t="shared" si="545"/>
        <v>7340524.0499999998</v>
      </c>
      <c r="Q307" s="15">
        <f t="shared" si="545"/>
        <v>22139358.969999999</v>
      </c>
      <c r="R307" s="15">
        <f t="shared" si="545"/>
        <v>15905158.460000001</v>
      </c>
      <c r="S307" s="15">
        <f t="shared" si="545"/>
        <v>17294105.210000001</v>
      </c>
      <c r="T307" s="15">
        <f t="shared" si="545"/>
        <v>0</v>
      </c>
      <c r="U307" s="21">
        <f t="shared" ref="U307:U308" si="546">+SUM(I307:T307)</f>
        <v>90213630.460000008</v>
      </c>
    </row>
    <row r="308" spans="2:21" ht="18.75" customHeight="1" x14ac:dyDescent="0.25">
      <c r="B308" s="10" t="s">
        <v>509</v>
      </c>
      <c r="C308" s="10" t="s">
        <v>508</v>
      </c>
      <c r="D308" s="43">
        <f>831011893-3900000</f>
        <v>827111893</v>
      </c>
      <c r="E308" s="59">
        <v>192114920</v>
      </c>
      <c r="F308" s="59">
        <v>274291304.73000002</v>
      </c>
      <c r="G308" s="59">
        <f>+E308+F308</f>
        <v>466406224.73000002</v>
      </c>
      <c r="H308" s="43">
        <f>831011893-3900000</f>
        <v>827111893</v>
      </c>
      <c r="I308" s="14">
        <v>47357.65</v>
      </c>
      <c r="J308" s="14">
        <v>1020625.94</v>
      </c>
      <c r="K308" s="14">
        <v>5531155.9199999999</v>
      </c>
      <c r="L308" s="14">
        <v>10461175.17</v>
      </c>
      <c r="M308" s="14">
        <v>4910670.3499999996</v>
      </c>
      <c r="N308" s="14">
        <v>953652.06</v>
      </c>
      <c r="O308" s="14">
        <v>4609846.68</v>
      </c>
      <c r="P308" s="14">
        <v>7340524.0499999998</v>
      </c>
      <c r="Q308" s="14">
        <v>22139358.969999999</v>
      </c>
      <c r="R308" s="14">
        <v>15905158.460000001</v>
      </c>
      <c r="S308" s="14">
        <v>17294105.210000001</v>
      </c>
      <c r="T308" s="14">
        <v>0</v>
      </c>
      <c r="U308" s="21">
        <f t="shared" si="546"/>
        <v>90213630.460000008</v>
      </c>
    </row>
    <row r="309" spans="2:21" hidden="1" x14ac:dyDescent="0.25">
      <c r="B309" s="7" t="s">
        <v>470</v>
      </c>
      <c r="C309" s="7" t="s">
        <v>471</v>
      </c>
      <c r="D309" s="42">
        <f t="shared" si="543"/>
        <v>827111893</v>
      </c>
      <c r="E309" s="60">
        <f>+E310+E311</f>
        <v>1862163387</v>
      </c>
      <c r="F309" s="60">
        <f>+F310+F311</f>
        <v>337814444.78999996</v>
      </c>
      <c r="G309" s="60">
        <f t="shared" ref="G309" si="547">+G310+G311</f>
        <v>2199977831.79</v>
      </c>
      <c r="H309" s="42">
        <f t="shared" si="544"/>
        <v>827111893</v>
      </c>
      <c r="I309" s="15">
        <f t="shared" ref="I309:S309" si="548">+I310+I311</f>
        <v>18490846.239999998</v>
      </c>
      <c r="J309" s="15">
        <f t="shared" si="548"/>
        <v>150744687.83000001</v>
      </c>
      <c r="K309" s="15">
        <f t="shared" si="548"/>
        <v>136396935.61000001</v>
      </c>
      <c r="L309" s="15">
        <f t="shared" si="548"/>
        <v>81259376.829999998</v>
      </c>
      <c r="M309" s="15">
        <f t="shared" si="548"/>
        <v>114193194.15000001</v>
      </c>
      <c r="N309" s="15">
        <f t="shared" si="548"/>
        <v>110716289.7</v>
      </c>
      <c r="O309" s="15">
        <f t="shared" si="548"/>
        <v>95276556.910000011</v>
      </c>
      <c r="P309" s="15">
        <f t="shared" si="548"/>
        <v>72960168.650000006</v>
      </c>
      <c r="Q309" s="15">
        <f t="shared" si="548"/>
        <v>58553719.780000001</v>
      </c>
      <c r="R309" s="15">
        <f t="shared" si="548"/>
        <v>91113155.019999996</v>
      </c>
      <c r="S309" s="15">
        <f t="shared" si="548"/>
        <v>85165978.75</v>
      </c>
      <c r="T309" s="15">
        <f t="shared" ref="T309" si="549">+T310+T311</f>
        <v>0</v>
      </c>
      <c r="U309" s="21">
        <f t="shared" si="470"/>
        <v>1014870909.47</v>
      </c>
    </row>
    <row r="310" spans="2:21" ht="17.25" customHeight="1" x14ac:dyDescent="0.25">
      <c r="B310" s="10" t="s">
        <v>472</v>
      </c>
      <c r="C310" s="10" t="s">
        <v>471</v>
      </c>
      <c r="D310" s="43">
        <f>831011893-3900000</f>
        <v>827111893</v>
      </c>
      <c r="E310" s="59">
        <v>1801637618</v>
      </c>
      <c r="F310" s="59">
        <v>269750127.89999998</v>
      </c>
      <c r="G310" s="59">
        <f>+E310+F310</f>
        <v>2071387745.9000001</v>
      </c>
      <c r="H310" s="43">
        <f>831011893-3900000</f>
        <v>827111893</v>
      </c>
      <c r="I310" s="14">
        <v>17375821.469999999</v>
      </c>
      <c r="J310" s="14">
        <v>150744687.83000001</v>
      </c>
      <c r="K310" s="14">
        <v>134832927.08000001</v>
      </c>
      <c r="L310" s="14">
        <v>81259376.829999998</v>
      </c>
      <c r="M310" s="14">
        <v>113832868.45</v>
      </c>
      <c r="N310" s="14">
        <v>110122129.92</v>
      </c>
      <c r="O310" s="14">
        <v>94621102.260000005</v>
      </c>
      <c r="P310" s="14">
        <v>71415911.870000005</v>
      </c>
      <c r="Q310" s="14">
        <v>51699368.240000002</v>
      </c>
      <c r="R310" s="14">
        <v>87930338.140000001</v>
      </c>
      <c r="S310" s="14">
        <v>81745959.219999999</v>
      </c>
      <c r="T310" s="14">
        <v>0</v>
      </c>
      <c r="U310" s="21">
        <f t="shared" si="470"/>
        <v>995580491.30999994</v>
      </c>
    </row>
    <row r="311" spans="2:21" ht="20.25" customHeight="1" x14ac:dyDescent="0.25">
      <c r="B311" s="10" t="s">
        <v>499</v>
      </c>
      <c r="C311" s="10" t="s">
        <v>503</v>
      </c>
      <c r="D311" s="43"/>
      <c r="E311" s="59">
        <v>60525769</v>
      </c>
      <c r="F311" s="59">
        <v>68064316.890000001</v>
      </c>
      <c r="G311" s="59">
        <f>+E311+F311</f>
        <v>128590085.89</v>
      </c>
      <c r="H311" s="43"/>
      <c r="I311" s="14">
        <v>1115024.77</v>
      </c>
      <c r="J311" s="14">
        <v>0</v>
      </c>
      <c r="K311" s="14">
        <v>1564008.53</v>
      </c>
      <c r="L311" s="14">
        <v>0</v>
      </c>
      <c r="M311" s="14">
        <v>360325.7</v>
      </c>
      <c r="N311" s="14">
        <v>594159.78</v>
      </c>
      <c r="O311" s="14">
        <v>655454.65</v>
      </c>
      <c r="P311" s="14">
        <v>1544256.78</v>
      </c>
      <c r="Q311" s="14">
        <v>6854351.54</v>
      </c>
      <c r="R311" s="14">
        <v>3182816.88</v>
      </c>
      <c r="S311" s="14">
        <v>3420019.53</v>
      </c>
      <c r="T311" s="14">
        <v>0</v>
      </c>
      <c r="U311" s="21">
        <f t="shared" si="470"/>
        <v>19290418.16</v>
      </c>
    </row>
    <row r="312" spans="2:21" ht="20.25" hidden="1" customHeight="1" x14ac:dyDescent="0.25">
      <c r="B312" s="7" t="s">
        <v>501</v>
      </c>
      <c r="C312" s="7" t="s">
        <v>471</v>
      </c>
      <c r="D312" s="42">
        <f t="shared" ref="D312" si="550">+D313</f>
        <v>0</v>
      </c>
      <c r="E312" s="60">
        <f>+E313</f>
        <v>56508479</v>
      </c>
      <c r="F312" s="60">
        <f>+F313</f>
        <v>4541554.7300000004</v>
      </c>
      <c r="G312" s="60">
        <f t="shared" ref="G312:H312" si="551">+G313</f>
        <v>61050033.730000004</v>
      </c>
      <c r="H312" s="42">
        <f t="shared" si="551"/>
        <v>0</v>
      </c>
      <c r="I312" s="15">
        <f t="shared" ref="I312:T312" si="552">+I313</f>
        <v>0</v>
      </c>
      <c r="J312" s="15">
        <f t="shared" si="552"/>
        <v>0</v>
      </c>
      <c r="K312" s="15">
        <f t="shared" si="552"/>
        <v>0</v>
      </c>
      <c r="L312" s="15">
        <f t="shared" si="552"/>
        <v>0</v>
      </c>
      <c r="M312" s="15">
        <f t="shared" si="552"/>
        <v>0</v>
      </c>
      <c r="N312" s="15">
        <f t="shared" si="552"/>
        <v>0</v>
      </c>
      <c r="O312" s="15">
        <f t="shared" si="552"/>
        <v>0</v>
      </c>
      <c r="P312" s="15">
        <f t="shared" si="552"/>
        <v>0</v>
      </c>
      <c r="Q312" s="15">
        <f t="shared" si="552"/>
        <v>0</v>
      </c>
      <c r="R312" s="15">
        <f t="shared" si="552"/>
        <v>5773099.96</v>
      </c>
      <c r="S312" s="15">
        <f t="shared" si="552"/>
        <v>0</v>
      </c>
      <c r="T312" s="15">
        <f t="shared" si="552"/>
        <v>0</v>
      </c>
      <c r="U312" s="21">
        <f>+SUM(I312:T312)</f>
        <v>5773099.96</v>
      </c>
    </row>
    <row r="313" spans="2:21" ht="20.25" customHeight="1" x14ac:dyDescent="0.25">
      <c r="B313" s="10" t="s">
        <v>500</v>
      </c>
      <c r="C313" s="10" t="s">
        <v>504</v>
      </c>
      <c r="D313" s="43"/>
      <c r="E313" s="59">
        <v>56508479</v>
      </c>
      <c r="F313" s="59">
        <v>4541554.7300000004</v>
      </c>
      <c r="G313" s="59">
        <f>+E313+F313</f>
        <v>61050033.730000004</v>
      </c>
      <c r="H313" s="43"/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5773099.96</v>
      </c>
      <c r="S313" s="14">
        <v>0</v>
      </c>
      <c r="T313" s="14">
        <v>0</v>
      </c>
      <c r="U313" s="21">
        <f>+SUM(I313:T313)</f>
        <v>5773099.96</v>
      </c>
    </row>
    <row r="314" spans="2:21" ht="20.25" hidden="1" customHeight="1" x14ac:dyDescent="0.25">
      <c r="B314" s="7" t="s">
        <v>473</v>
      </c>
      <c r="C314" s="7" t="s">
        <v>474</v>
      </c>
      <c r="D314" s="42">
        <f t="shared" ref="D314" si="553">+D315</f>
        <v>77000000</v>
      </c>
      <c r="E314" s="57">
        <f t="shared" ref="E314" si="554">+E315</f>
        <v>1945097598</v>
      </c>
      <c r="F314" s="57">
        <f>+F315</f>
        <v>-1700014414.1900001</v>
      </c>
      <c r="G314" s="57">
        <f t="shared" ref="G314:H314" si="555">+G315</f>
        <v>245083183.80999994</v>
      </c>
      <c r="H314" s="42">
        <f t="shared" si="555"/>
        <v>77000000</v>
      </c>
      <c r="I314" s="15">
        <f t="shared" ref="I314:T314" si="556">+I315</f>
        <v>121284.92</v>
      </c>
      <c r="J314" s="15">
        <f t="shared" si="556"/>
        <v>5734296.1699999999</v>
      </c>
      <c r="K314" s="15">
        <f t="shared" si="556"/>
        <v>6355929.29</v>
      </c>
      <c r="L314" s="15">
        <f t="shared" si="556"/>
        <v>5631421.9800000004</v>
      </c>
      <c r="M314" s="15">
        <f t="shared" si="556"/>
        <v>5810745.2199999997</v>
      </c>
      <c r="N314" s="15">
        <f t="shared" si="556"/>
        <v>2782959</v>
      </c>
      <c r="O314" s="15">
        <f t="shared" si="556"/>
        <v>9410208.6500000004</v>
      </c>
      <c r="P314" s="15">
        <f t="shared" si="556"/>
        <v>8545517.7799999993</v>
      </c>
      <c r="Q314" s="15">
        <f t="shared" si="556"/>
        <v>2669009.33</v>
      </c>
      <c r="R314" s="15">
        <f t="shared" si="556"/>
        <v>4273170.3600000003</v>
      </c>
      <c r="S314" s="15">
        <f t="shared" si="556"/>
        <v>2618897.9500000002</v>
      </c>
      <c r="T314" s="15">
        <f t="shared" si="556"/>
        <v>0</v>
      </c>
      <c r="U314" s="21">
        <f t="shared" ref="U314:U316" si="557">+SUM(I314:T314)</f>
        <v>53953440.649999999</v>
      </c>
    </row>
    <row r="315" spans="2:21" ht="20.25" customHeight="1" x14ac:dyDescent="0.25">
      <c r="B315" s="10" t="s">
        <v>475</v>
      </c>
      <c r="C315" s="10" t="s">
        <v>474</v>
      </c>
      <c r="D315" s="43">
        <v>77000000</v>
      </c>
      <c r="E315" s="59">
        <v>1945097598</v>
      </c>
      <c r="F315" s="59">
        <v>-1700014414.1900001</v>
      </c>
      <c r="G315" s="59">
        <f>+E315+F315</f>
        <v>245083183.80999994</v>
      </c>
      <c r="H315" s="43">
        <v>77000000</v>
      </c>
      <c r="I315" s="14">
        <v>121284.92</v>
      </c>
      <c r="J315" s="14">
        <v>5734296.1699999999</v>
      </c>
      <c r="K315" s="14">
        <v>6355929.29</v>
      </c>
      <c r="L315" s="14">
        <v>5631421.9800000004</v>
      </c>
      <c r="M315" s="14">
        <v>5810745.2199999997</v>
      </c>
      <c r="N315" s="14">
        <v>2782959</v>
      </c>
      <c r="O315" s="14">
        <v>9410208.6500000004</v>
      </c>
      <c r="P315" s="14">
        <v>8545517.7799999993</v>
      </c>
      <c r="Q315" s="14">
        <v>2669009.33</v>
      </c>
      <c r="R315" s="14">
        <v>4273170.3600000003</v>
      </c>
      <c r="S315" s="14">
        <v>2618897.9500000002</v>
      </c>
      <c r="T315" s="14">
        <v>0</v>
      </c>
      <c r="U315" s="21">
        <f t="shared" si="557"/>
        <v>53953440.649999999</v>
      </c>
    </row>
    <row r="316" spans="2:21" s="22" customFormat="1" ht="18" thickBot="1" x14ac:dyDescent="0.3">
      <c r="C316" s="29" t="s">
        <v>476</v>
      </c>
      <c r="D316" s="61">
        <f t="shared" ref="D316" si="558">D10</f>
        <v>2049843206</v>
      </c>
      <c r="E316" s="62">
        <f>E10</f>
        <v>5381090700</v>
      </c>
      <c r="F316" s="63">
        <f t="shared" ref="F316:H316" si="559">F10</f>
        <v>-400000000</v>
      </c>
      <c r="G316" s="62">
        <f t="shared" si="559"/>
        <v>4981090700</v>
      </c>
      <c r="H316" s="61">
        <f t="shared" si="559"/>
        <v>2051843206</v>
      </c>
      <c r="I316" s="30">
        <f t="shared" ref="I316:T316" si="560">+I10</f>
        <v>31504317.640000001</v>
      </c>
      <c r="J316" s="30">
        <f t="shared" si="560"/>
        <v>235446045.67000002</v>
      </c>
      <c r="K316" s="30">
        <f t="shared" si="560"/>
        <v>237657894.77999997</v>
      </c>
      <c r="L316" s="30">
        <f t="shared" si="560"/>
        <v>180898326.43000004</v>
      </c>
      <c r="M316" s="30">
        <f t="shared" si="560"/>
        <v>202964203.03</v>
      </c>
      <c r="N316" s="30">
        <f t="shared" si="560"/>
        <v>221215664.81999999</v>
      </c>
      <c r="O316" s="30">
        <f t="shared" si="560"/>
        <v>204901784.84000003</v>
      </c>
      <c r="P316" s="30">
        <f t="shared" si="560"/>
        <v>237032372.99000001</v>
      </c>
      <c r="Q316" s="30">
        <f t="shared" si="560"/>
        <v>259323715.40000004</v>
      </c>
      <c r="R316" s="30">
        <f t="shared" si="560"/>
        <v>198098045.75</v>
      </c>
      <c r="S316" s="30">
        <f t="shared" si="560"/>
        <v>179392026.06999999</v>
      </c>
      <c r="T316" s="30">
        <f t="shared" si="560"/>
        <v>0</v>
      </c>
      <c r="U316" s="30">
        <f t="shared" si="557"/>
        <v>2188434397.4200001</v>
      </c>
    </row>
    <row r="317" spans="2:21" ht="11.25" customHeight="1" thickTop="1" x14ac:dyDescent="0.25">
      <c r="B317" s="46"/>
      <c r="C317" s="46"/>
      <c r="E317" s="59"/>
      <c r="F317" s="59"/>
      <c r="G317" s="59"/>
    </row>
    <row r="318" spans="2:21" ht="17.25" customHeight="1" x14ac:dyDescent="0.3">
      <c r="B318" s="83" t="s">
        <v>537</v>
      </c>
      <c r="C318" s="83"/>
      <c r="D318" s="83"/>
      <c r="E318" s="83"/>
      <c r="F318" s="83"/>
      <c r="G318" s="83"/>
      <c r="H318" s="53"/>
      <c r="I318" s="53"/>
      <c r="J318" s="48"/>
      <c r="K318" s="48"/>
    </row>
    <row r="319" spans="2:21" ht="8.25" customHeight="1" x14ac:dyDescent="0.25">
      <c r="B319" s="66"/>
      <c r="C319" s="67"/>
      <c r="D319" s="68"/>
      <c r="E319" s="67"/>
      <c r="F319" s="67"/>
      <c r="G319" s="67"/>
      <c r="H319" s="68"/>
      <c r="I319" s="52"/>
      <c r="J319" s="49"/>
      <c r="K319" s="16"/>
    </row>
    <row r="320" spans="2:21" ht="27.75" customHeight="1" x14ac:dyDescent="0.3">
      <c r="B320" s="83" t="s">
        <v>538</v>
      </c>
      <c r="C320" s="83"/>
      <c r="D320" s="83"/>
      <c r="E320" s="83"/>
      <c r="F320" s="83"/>
      <c r="G320" s="83"/>
      <c r="H320" s="53"/>
      <c r="I320" s="53"/>
      <c r="J320" s="50"/>
      <c r="K320" s="50"/>
    </row>
    <row r="321" spans="2:25" ht="8.25" customHeight="1" x14ac:dyDescent="0.3">
      <c r="B321" s="69"/>
      <c r="C321" s="69"/>
      <c r="D321" s="69"/>
      <c r="E321" s="69"/>
      <c r="F321" s="69"/>
      <c r="G321" s="69"/>
      <c r="H321" s="69"/>
      <c r="I321" s="69"/>
      <c r="J321" s="51"/>
      <c r="K321" s="51"/>
    </row>
    <row r="322" spans="2:25" ht="17.25" customHeight="1" x14ac:dyDescent="0.3">
      <c r="B322" s="83" t="s">
        <v>539</v>
      </c>
      <c r="C322" s="83"/>
      <c r="D322" s="83"/>
      <c r="E322" s="83"/>
      <c r="F322" s="83"/>
      <c r="G322" s="83"/>
      <c r="H322" s="53"/>
      <c r="I322" s="53"/>
      <c r="J322" s="50"/>
      <c r="K322" s="51"/>
    </row>
    <row r="323" spans="2:25" ht="28.5" customHeight="1" x14ac:dyDescent="0.3">
      <c r="B323" s="83"/>
      <c r="C323" s="83"/>
      <c r="D323" s="83"/>
      <c r="E323" s="83"/>
      <c r="F323" s="83"/>
      <c r="G323" s="83"/>
      <c r="H323" s="53"/>
      <c r="I323" s="53"/>
      <c r="J323" s="50"/>
      <c r="K323" s="51"/>
    </row>
    <row r="324" spans="2:25" ht="7.5" customHeight="1" x14ac:dyDescent="0.3">
      <c r="B324" s="69"/>
      <c r="C324" s="69"/>
      <c r="D324" s="69"/>
      <c r="E324" s="69"/>
      <c r="F324" s="69"/>
      <c r="G324" s="69"/>
      <c r="H324" s="69"/>
      <c r="I324" s="69"/>
      <c r="J324" s="51"/>
      <c r="K324" s="51"/>
    </row>
    <row r="325" spans="2:25" ht="17.25" customHeight="1" x14ac:dyDescent="0.3">
      <c r="B325" s="83" t="s">
        <v>540</v>
      </c>
      <c r="C325" s="83"/>
      <c r="D325" s="83"/>
      <c r="E325" s="83"/>
      <c r="F325" s="83"/>
      <c r="G325" s="83"/>
      <c r="H325" s="53"/>
      <c r="I325" s="53"/>
      <c r="J325" s="50"/>
      <c r="K325" s="51"/>
    </row>
    <row r="326" spans="2:25" x14ac:dyDescent="0.3">
      <c r="B326" s="83"/>
      <c r="C326" s="83"/>
      <c r="D326" s="83"/>
      <c r="E326" s="83"/>
      <c r="F326" s="83"/>
      <c r="G326" s="83"/>
      <c r="H326" s="53"/>
      <c r="I326" s="53"/>
      <c r="J326" s="50"/>
      <c r="K326" s="51"/>
    </row>
    <row r="327" spans="2:25" ht="12.75" customHeight="1" x14ac:dyDescent="0.3">
      <c r="B327" s="83"/>
      <c r="C327" s="83"/>
      <c r="D327" s="83"/>
      <c r="E327" s="83"/>
      <c r="F327" s="83"/>
      <c r="G327" s="83"/>
      <c r="H327" s="53"/>
      <c r="I327" s="53"/>
      <c r="K327" s="51"/>
    </row>
    <row r="328" spans="2:25" ht="17.25" customHeight="1" x14ac:dyDescent="0.3">
      <c r="B328" s="64"/>
      <c r="C328" s="64"/>
      <c r="D328" s="64"/>
      <c r="E328" s="64"/>
      <c r="F328" s="64"/>
      <c r="G328" s="64"/>
      <c r="H328" s="64"/>
      <c r="I328" s="64"/>
      <c r="K328" s="51"/>
    </row>
    <row r="329" spans="2:25" ht="18" customHeight="1" x14ac:dyDescent="0.3">
      <c r="B329" s="64"/>
      <c r="C329" s="64"/>
      <c r="D329" s="64"/>
      <c r="E329" s="64"/>
      <c r="F329" s="64"/>
      <c r="G329" s="64"/>
      <c r="H329" s="64"/>
      <c r="I329" s="64"/>
      <c r="K329" s="51"/>
      <c r="V329" s="3"/>
      <c r="W329" s="3"/>
    </row>
    <row r="330" spans="2:25" ht="15.75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  <c r="V330" s="3"/>
      <c r="W330" s="3"/>
    </row>
    <row r="331" spans="2:25" x14ac:dyDescent="0.3">
      <c r="B331" s="53"/>
      <c r="C331" s="53"/>
      <c r="D331" s="53"/>
      <c r="E331" s="53"/>
      <c r="F331" s="53"/>
      <c r="G331" s="53"/>
      <c r="H331" s="53"/>
      <c r="I331" s="53"/>
      <c r="J331" s="49"/>
      <c r="K331" s="50"/>
      <c r="V331" s="3"/>
      <c r="W331" s="3"/>
    </row>
    <row r="332" spans="2:25" x14ac:dyDescent="0.25">
      <c r="D332" s="1"/>
      <c r="F332" s="54"/>
      <c r="G332" s="54"/>
      <c r="H332" s="16"/>
      <c r="I332" s="2"/>
      <c r="J332" s="1"/>
      <c r="K332" s="1"/>
      <c r="L332" s="1"/>
      <c r="M332" s="2"/>
      <c r="N332" s="2"/>
      <c r="O332" s="2"/>
      <c r="P332" s="16"/>
      <c r="Q332" s="16"/>
      <c r="R332" s="16"/>
      <c r="V332" s="3"/>
      <c r="W332" s="3"/>
      <c r="X332" s="3"/>
      <c r="Y332" s="3"/>
    </row>
    <row r="333" spans="2:25" ht="21" customHeight="1" x14ac:dyDescent="0.25">
      <c r="D333" s="1"/>
      <c r="F333" s="3"/>
      <c r="G333" s="3"/>
      <c r="H333" s="3"/>
      <c r="I333" s="16"/>
      <c r="J333" s="16"/>
      <c r="K333" s="10"/>
      <c r="L333" s="16"/>
      <c r="M333" s="16"/>
      <c r="N333" s="16"/>
      <c r="O333" s="16"/>
      <c r="P333" s="16"/>
      <c r="Q333" s="16"/>
      <c r="T333" s="1"/>
      <c r="U333" s="1"/>
    </row>
    <row r="334" spans="2:25" ht="16.5" customHeight="1" x14ac:dyDescent="0.25">
      <c r="D334" s="1"/>
      <c r="F334" s="3"/>
      <c r="G334" s="3"/>
      <c r="H334" s="3"/>
      <c r="I334" s="3"/>
      <c r="J334" s="81" t="s">
        <v>547</v>
      </c>
      <c r="K334" s="82"/>
      <c r="L334" s="82"/>
      <c r="N334" s="81" t="s">
        <v>548</v>
      </c>
      <c r="O334" s="82"/>
      <c r="P334" s="82"/>
      <c r="Q334" s="65"/>
      <c r="R334" s="78" t="s">
        <v>549</v>
      </c>
      <c r="S334" s="78"/>
      <c r="T334" s="78"/>
      <c r="U334" s="1"/>
    </row>
    <row r="335" spans="2:25" ht="15.75" customHeight="1" x14ac:dyDescent="0.25">
      <c r="D335" s="1"/>
      <c r="F335" s="18"/>
      <c r="G335" s="18"/>
      <c r="H335" s="3"/>
      <c r="I335" s="3"/>
      <c r="J335" s="77" t="s">
        <v>541</v>
      </c>
      <c r="K335" s="84"/>
      <c r="L335" s="84"/>
      <c r="N335" s="77" t="s">
        <v>542</v>
      </c>
      <c r="O335" s="77"/>
      <c r="P335" s="77"/>
      <c r="Q335" s="55"/>
      <c r="R335" s="77" t="s">
        <v>543</v>
      </c>
      <c r="S335" s="77"/>
      <c r="T335" s="77"/>
      <c r="U335" s="1"/>
    </row>
    <row r="336" spans="2:25" ht="15.75" customHeight="1" x14ac:dyDescent="0.25">
      <c r="D336" s="1"/>
      <c r="F336" s="18"/>
      <c r="G336" s="18"/>
      <c r="H336" s="3"/>
      <c r="I336" s="18"/>
      <c r="J336" s="79" t="s">
        <v>544</v>
      </c>
      <c r="K336" s="80"/>
      <c r="L336" s="80"/>
      <c r="M336" s="18"/>
      <c r="N336" s="79" t="s">
        <v>545</v>
      </c>
      <c r="O336" s="80"/>
      <c r="P336" s="80"/>
      <c r="Q336" s="13"/>
      <c r="R336" s="79" t="s">
        <v>546</v>
      </c>
      <c r="S336" s="79"/>
      <c r="T336" s="79"/>
      <c r="U336" s="1"/>
    </row>
    <row r="337" spans="2:21" ht="21" customHeight="1" x14ac:dyDescent="0.25">
      <c r="D337" s="1"/>
      <c r="F337" s="18"/>
      <c r="G337" s="18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2:21" ht="21" customHeight="1" x14ac:dyDescent="0.25">
      <c r="D338" s="1"/>
      <c r="F338" s="3"/>
      <c r="G338" s="3"/>
      <c r="H338" s="1"/>
      <c r="I338" s="3"/>
      <c r="J338" s="3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2:21" ht="21" customHeight="1" x14ac:dyDescent="0.25">
      <c r="B339" s="3"/>
      <c r="C339" s="3"/>
      <c r="D339" s="1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3.25" customHeight="1" x14ac:dyDescent="0.25">
      <c r="B340" s="3"/>
      <c r="C340" s="3"/>
      <c r="D340" s="1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46"/>
      <c r="C344" s="4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46"/>
      <c r="C345" s="4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</sheetData>
  <mergeCells count="17">
    <mergeCell ref="B1:U1"/>
    <mergeCell ref="B2:U2"/>
    <mergeCell ref="B4:U4"/>
    <mergeCell ref="A3:U3"/>
    <mergeCell ref="B318:G318"/>
    <mergeCell ref="B320:G320"/>
    <mergeCell ref="B322:G323"/>
    <mergeCell ref="B325:G327"/>
    <mergeCell ref="J336:L336"/>
    <mergeCell ref="J334:L334"/>
    <mergeCell ref="J335:L335"/>
    <mergeCell ref="N335:P335"/>
    <mergeCell ref="R335:T335"/>
    <mergeCell ref="R334:T334"/>
    <mergeCell ref="R336:T336"/>
    <mergeCell ref="N336:P336"/>
    <mergeCell ref="N334:P334"/>
  </mergeCells>
  <pageMargins left="0.70866141732283472" right="0.70866141732283472" top="0.74803149606299213" bottom="0.74803149606299213" header="0.31496062992125984" footer="0.31496062992125984"/>
  <pageSetup paperSize="5" scale="44" fitToHeight="0" orientation="landscape" r:id="rId1"/>
  <rowBreaks count="3" manualBreakCount="3">
    <brk id="103" max="20" man="1"/>
    <brk id="187" max="20" man="1"/>
    <brk id="285" max="20" man="1"/>
  </rowBreaks>
  <ignoredErrors>
    <ignoredError sqref="U14 U314:U315 U295:U304 U309:U310 U185 U189 U125:U130 U187 U116:U123 U135:U183 U191:U216 U16:U18 U218 U22:U24 U274:U277 U220:U244 U246:U249 U267 U252:U259 U261:U264 U35:U113 U28:U33 U281:U286 U288:U291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5454EA95-A457-4AE2-A1B8-25CE734F7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Lissette Rivas</cp:lastModifiedBy>
  <cp:lastPrinted>2024-12-02T15:25:42Z</cp:lastPrinted>
  <dcterms:created xsi:type="dcterms:W3CDTF">2015-06-05T18:19:34Z</dcterms:created>
  <dcterms:modified xsi:type="dcterms:W3CDTF">2024-12-02T15:28:36Z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