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Informes Financieros 2021-2023/Ingresos y egresos año 2022/"/>
    </mc:Choice>
  </mc:AlternateContent>
  <xr:revisionPtr revIDLastSave="1" documentId="11_5B253A63837D086DF7DFF2CE6E94D31523649F4F" xr6:coauthVersionLast="47" xr6:coauthVersionMax="47" xr10:uidLastSave="{357FBEF0-5CA8-47E4-881F-46C597D39B48}"/>
  <bookViews>
    <workbookView xWindow="795" yWindow="1260" windowWidth="12075" windowHeight="13980" xr2:uid="{00000000-000D-0000-FFFF-FFFF00000000}"/>
  </bookViews>
  <sheets>
    <sheet name="Hoja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9" i="1" l="1"/>
  <c r="K180" i="1"/>
  <c r="J180" i="1"/>
  <c r="L79" i="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B76" i="1"/>
  <c r="K58" i="1"/>
  <c r="J58" i="1"/>
  <c r="N8" i="1"/>
  <c r="L8" i="1"/>
  <c r="L9" i="1" s="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N58" i="1" s="1"/>
  <c r="O58" i="1" s="1"/>
</calcChain>
</file>

<file path=xl/sharedStrings.xml><?xml version="1.0" encoding="utf-8"?>
<sst xmlns="http://schemas.openxmlformats.org/spreadsheetml/2006/main" count="492" uniqueCount="301">
  <si>
    <t>INFORME DE TESORERIA</t>
  </si>
  <si>
    <t>INGRESOS Y EGRESOS</t>
  </si>
  <si>
    <t>CUENTA NO. 2400169440 (Fondo Reponible)</t>
  </si>
  <si>
    <t>DICIEMBRE DEL 2022</t>
  </si>
  <si>
    <t>Fecha</t>
  </si>
  <si>
    <t>Transferencia</t>
  </si>
  <si>
    <t>Cheque</t>
  </si>
  <si>
    <t>Referencia</t>
  </si>
  <si>
    <t>Beneficiario</t>
  </si>
  <si>
    <t>Columna1</t>
  </si>
  <si>
    <t>Descripcion</t>
  </si>
  <si>
    <t>Columna2</t>
  </si>
  <si>
    <t>Debito</t>
  </si>
  <si>
    <t>Credito</t>
  </si>
  <si>
    <t>Balance</t>
  </si>
  <si>
    <t>452400035</t>
  </si>
  <si>
    <t>Empleados</t>
  </si>
  <si>
    <t>PAGO DE VIATICOS</t>
  </si>
  <si>
    <t>287791509</t>
  </si>
  <si>
    <t>928779150</t>
  </si>
  <si>
    <t>DGII</t>
  </si>
  <si>
    <t>COBRO IMP DGII 0.15%_TRANS TUB</t>
  </si>
  <si>
    <t>287791512</t>
  </si>
  <si>
    <t>928779151</t>
  </si>
  <si>
    <t>287791516</t>
  </si>
  <si>
    <t>287791518</t>
  </si>
  <si>
    <t>452451837</t>
  </si>
  <si>
    <t>128</t>
  </si>
  <si>
    <t>452400660</t>
  </si>
  <si>
    <t>288819708</t>
  </si>
  <si>
    <t>928881970</t>
  </si>
  <si>
    <t>288819711</t>
  </si>
  <si>
    <t>928881971</t>
  </si>
  <si>
    <t>289507212</t>
  </si>
  <si>
    <t>928950721</t>
  </si>
  <si>
    <t>289528223</t>
  </si>
  <si>
    <t>928952822</t>
  </si>
  <si>
    <t>289528231</t>
  </si>
  <si>
    <t>928952823</t>
  </si>
  <si>
    <t>289528234</t>
  </si>
  <si>
    <t>289528555</t>
  </si>
  <si>
    <t>928952855</t>
  </si>
  <si>
    <t>452400019</t>
  </si>
  <si>
    <t>452455089</t>
  </si>
  <si>
    <t>452400001</t>
  </si>
  <si>
    <t>CEIZTUR</t>
  </si>
  <si>
    <t>TRANSFERENCIA TESORERIA</t>
  </si>
  <si>
    <t>290387205</t>
  </si>
  <si>
    <t>929038720</t>
  </si>
  <si>
    <t>290387208</t>
  </si>
  <si>
    <t>290387216</t>
  </si>
  <si>
    <t>929038721</t>
  </si>
  <si>
    <t>290387219</t>
  </si>
  <si>
    <t>290526484</t>
  </si>
  <si>
    <t>929052648</t>
  </si>
  <si>
    <t>290526489</t>
  </si>
  <si>
    <t>452400036</t>
  </si>
  <si>
    <t>291007045</t>
  </si>
  <si>
    <t>929100704</t>
  </si>
  <si>
    <t>452460697</t>
  </si>
  <si>
    <t>291176117</t>
  </si>
  <si>
    <t>929117611</t>
  </si>
  <si>
    <t>999000002</t>
  </si>
  <si>
    <t>COMISION MANEJO DE CUENTA</t>
  </si>
  <si>
    <t>Total</t>
  </si>
  <si>
    <t>Realizado por:</t>
  </si>
  <si>
    <t>Aprobado por:</t>
  </si>
  <si>
    <t>Maggy Villar</t>
  </si>
  <si>
    <t>Anyolani Nolasco</t>
  </si>
  <si>
    <t>Jose Luis Mañon</t>
  </si>
  <si>
    <t>Técnico de Contabilidad</t>
  </si>
  <si>
    <t>Enc. Division Depto. de Contabilidad</t>
  </si>
  <si>
    <t>Encargado Financiero</t>
  </si>
  <si>
    <t xml:space="preserve">  CUENTA UNICA DEL TESORO NO. 100010102384894</t>
  </si>
  <si>
    <t>Libramiento</t>
  </si>
  <si>
    <t>Balance Inicial</t>
  </si>
  <si>
    <t>2.1.1.4.01</t>
  </si>
  <si>
    <t>COMITE EJECUTOR DE INFRAESTRUCTURAS DE ZONAS TURISTICAS</t>
  </si>
  <si>
    <t>Adicional regalía periodo probatorio año 2022.</t>
  </si>
  <si>
    <t>2.7.2.7.01</t>
  </si>
  <si>
    <t>Grupo Marfa, SRL</t>
  </si>
  <si>
    <t>Pago Fact. No. 0007, Cub. No.2, Proy. No. 371, contrato No. 02-2022;  Mejoramiento del Malecón Santo Domingo Este.</t>
  </si>
  <si>
    <t>2.7.2.4.01</t>
  </si>
  <si>
    <t>MARIO JOSE HURTADO IMBERT</t>
  </si>
  <si>
    <t>Pago avance 20% del monto RD$47,975,111.84, Reconstruccion de las Calles del Casco Urbano del Municipio de San Felipe de Puerto Plata, Contrato No.17-2022.</t>
  </si>
  <si>
    <t>2.6.5.2.01, 2.6.1.4.01, 2.6.1.2.01, 2.6.1.1.01, 2.6.2.2.01, 2.3.9.1.01, 2.6.2.4.01, 2.3.6.2.01, 2.7.1.2.01, 2.6.1.9.01</t>
  </si>
  <si>
    <t>Constructora Convesta, SRL</t>
  </si>
  <si>
    <t>Pago avance 20% del monto $96,536,962.83, Reconstrucción Plaza de Vendedores Playa Cocolandia, Municipio Sabana Grande de Palenque, Provincia San Cristóbal. Contrato No. 16-2022.</t>
  </si>
  <si>
    <t>2.1.1.2.09</t>
  </si>
  <si>
    <t>Nómina pasantes mes de noviembre 2022</t>
  </si>
  <si>
    <t>2.7.1.2.01</t>
  </si>
  <si>
    <t>SOLUCIONES DE INGENIERIA MAXIMA SOLIMAX, SRL</t>
  </si>
  <si>
    <t>Pago fact. No. 0128, Cub. No. 4, Proy. No.361 Contrato No. 47-2021, Reconstrucción Plaza de Vendedores playa El Quemaito, provincia Barahona.</t>
  </si>
  <si>
    <t>Exyco, SRL</t>
  </si>
  <si>
    <t>Pago fact. No. 0116, Cub. No. 5, Proy. No. 364 contrato No.49-2021; Reconstrucción Plaza de los Vendedores de Guayacanes, San Pedro de Macorís.</t>
  </si>
  <si>
    <t>CONSTRUCTORA GONZALEZ TAVERAS &amp; ASOCIADOS SRL</t>
  </si>
  <si>
    <t>Pago fact. No. 0014, Cub. No. 2 Proy. No. 363, contrato No. 48-2021; Reconstrucción Plaza de los Vendedores La Playita de Guayacanes, Provincia San Pedro de Macorís.</t>
  </si>
  <si>
    <t>Dineba Diseños Interiores y Ebanisteria, SRL</t>
  </si>
  <si>
    <t>Pago cub. No.1, Fact. No.0188, Proy. No.367, Cont. No.54-2021, Reconstruccion Centro Parroquial Espriritu Santo Municipio de San Francisco de Macoris Provincia Duarte.</t>
  </si>
  <si>
    <t>2.2.6.3.01</t>
  </si>
  <si>
    <t>HUMANO SEGUROS S A</t>
  </si>
  <si>
    <t>Pago Factura No. 5545 correspondiente al mes de diciembre 2022, del Seguro Médico de Salud a los empleados del CEIZTUR.</t>
  </si>
  <si>
    <t>2.2.9.2.01, 2.3.5.3.01, 2.3.3.2.01, 2.2.8.2.01, 2.2.4.4.01, 2.2.4.1.01, 2.2.3.1.01, 2.3.1.1.01, 2.2.8.8.01, 2.2.7.2.06</t>
  </si>
  <si>
    <t>Solicitud de Regularización</t>
  </si>
  <si>
    <t xml:space="preserve">2.2.8.7.06 </t>
  </si>
  <si>
    <t>MARITZA JUSTINA CRUZ GONZALEZ DE VAZQUEZ</t>
  </si>
  <si>
    <t>Pago Factura No. 0072, Por Concepto de Trámites Legales de Documentos, según anexos.</t>
  </si>
  <si>
    <t>ESTRELLA ROSA SOSA</t>
  </si>
  <si>
    <t>Pago Factura No. 0130, Por Concepto de Trámites Legales de Documentos, según anexos.</t>
  </si>
  <si>
    <t>2.3.3.2.01</t>
  </si>
  <si>
    <t>GTG Industrial, SRL</t>
  </si>
  <si>
    <t>Pago Factura No. 2939, por concepto de Adquisición de papeles higiénicos y tipo toalla para baños del CEIZTUR.</t>
  </si>
  <si>
    <t xml:space="preserve">2.3.9.9.04, 2.6.5.5.01, 2.3.9.6.01 </t>
  </si>
  <si>
    <t>MRO Mantenimiento Operación &amp; Reparación, SRL</t>
  </si>
  <si>
    <t>Pago Factura No. 0387, por concepto Adquisición de instrumentos de labores para la brigada de emergencia del CEIZTUR.</t>
  </si>
  <si>
    <t xml:space="preserve">2.2.7.2.06 </t>
  </si>
  <si>
    <t>Centro Automotriz Remesa, SRL</t>
  </si>
  <si>
    <t>Pago Factura No. 1647, por concepto de Primer pago del Contrato de Servicios de Taller, destinados al mantenimiento general y reparación de los vehículos pertenecientes a la flotilla vehicular de CEIZTUR.</t>
  </si>
  <si>
    <t>2.3.9.8.02, 2.3.9.2.01, 2.6.2.1.01</t>
  </si>
  <si>
    <t>COMPU-OFFICE DOMINICANA, SRL</t>
  </si>
  <si>
    <t>Pago Factura No. 3377, para Compra de Componentes para montaje en techo de varios proyectores, para el salón de conferencia y área del comedor del CEIZTUR.</t>
  </si>
  <si>
    <t>2.1.1.5.04</t>
  </si>
  <si>
    <t>Pago vacaciones no tomadas excolaborador</t>
  </si>
  <si>
    <t xml:space="preserve">2.2.7.2.08 </t>
  </si>
  <si>
    <t>Maxx Extintores, SRL</t>
  </si>
  <si>
    <t>Pago Factura No. 0246, por concepto de Mantenimiento para los extintores contra incendio del CEIZTUR.</t>
  </si>
  <si>
    <t>2.2.8.7.06</t>
  </si>
  <si>
    <t>Pago Factura No. 0069, por concepto de Trámites Legales de Documentos, según anexos.</t>
  </si>
  <si>
    <t>FREDDY BOLIVAR DE JESUS ALMONTE BRITO</t>
  </si>
  <si>
    <t>Pago Factura No. 0681, por concepto de Trámites Legales de Documentos, según anexos.</t>
  </si>
  <si>
    <t>Pago Factura No. 0679, por concepto de Trámites Legales de Documentos, según anexos.</t>
  </si>
  <si>
    <t>2.6.1.1.01, 2.3.6.3.04, 2.6.3.4.01</t>
  </si>
  <si>
    <t>GEOMEDICION INSTRUMENTOS Y SISTEMAS, (GIS), SRL</t>
  </si>
  <si>
    <t>Pago Factura No. 0159, por concepto de Adquisición de Equipos Topográficos para ser utilizados por el Departamento de Ingeniería del CEIZTUR.</t>
  </si>
  <si>
    <t>2.1.5.3.01, 2.1.5.2.01, 2.1.5.1.01, 2.1.1.1.01</t>
  </si>
  <si>
    <t>COMITE EJECUTOR DE INFRAESTRUCTA EN ZONAS TURISTICAS (CEIZTUR)</t>
  </si>
  <si>
    <t>Nómina fija diciembre 2022</t>
  </si>
  <si>
    <t>2.1.2.2.05</t>
  </si>
  <si>
    <t>Nómina militar mes de diciembre 2022</t>
  </si>
  <si>
    <t>2.1.1.3.01, 2.1.5.3.01, 2.1.5.2.01, 2.1.5.1.01</t>
  </si>
  <si>
    <t>Nómina tramite de pensión mes de diciembre 2022</t>
  </si>
  <si>
    <t>2.1.5.3.01, 2.1.5.2.01, 2.1.1.2.05, 2.1.5.1.01</t>
  </si>
  <si>
    <t>Nómina periodo probatorio mes de diciembre 2022</t>
  </si>
  <si>
    <t>2.1.1.1.01</t>
  </si>
  <si>
    <t>Pago reintegro colaboradora nómina fija noviembre 2022</t>
  </si>
  <si>
    <t>2.7.2.1.01</t>
  </si>
  <si>
    <t>Diseño, Presupuesto, Construcción y Supervisión SRL DIPCOSU</t>
  </si>
  <si>
    <t>Pago fact. No.0169, Cub. No.2, Proy. No. 370 cont. No.55-2021; Construcción de Previsiones Sanitarias para el Distrito Municipal de las Galeras, Provincia Samaná.</t>
  </si>
  <si>
    <t>Ingeniero &amp; Arquitectos Dominicanos (INARDOSA), SRL</t>
  </si>
  <si>
    <t>Pago Fact. No. 0035, Cub. No.8 Proy. No 318, cont. No.60-2019; Reconstrucción Vial Calle Duarte San Pedro de Macorís, Provincia San Pedro de Macorís.</t>
  </si>
  <si>
    <t>2.1.1.2.06</t>
  </si>
  <si>
    <t>Nomina Jornaleros Diciembre 2022</t>
  </si>
  <si>
    <t>Pago Fact. No.0008, Cub. No.3 Proy. No.371,Cont. No.02-2022, Mejoramiento del Malecón Santo Domingo Este.</t>
  </si>
  <si>
    <t>Pago fact. No. 0015, Cub. No. 3 Proy. No. 363, contrato No. 48-2021; Reconstrucción Plaza de los Vendedores La Playita de Guayacanes, Provincia San Pedro de Macorís.</t>
  </si>
  <si>
    <t>CARMEN ENICIA CHEVALIER CARABALLO</t>
  </si>
  <si>
    <t>Pago Facturas No. 0625 y 0634, por concepto de Trámites Legales de Documentos, según anexos.</t>
  </si>
  <si>
    <t>2.3.9.2.01</t>
  </si>
  <si>
    <t>2P Technology, SRL</t>
  </si>
  <si>
    <t>Pago Factura No. 0812, por concepto de Adquisición Impresora Térmica y Lectores Código de Barra, relanzamiento.</t>
  </si>
  <si>
    <t>Pago Factura No. 0073 por concepto de Trámites Legales de Documentos, según anexos.</t>
  </si>
  <si>
    <t>Pago Factura No. 0131 por concepto de Trámites Legales de Documentos, según anexos.</t>
  </si>
  <si>
    <t>Pago Factura No. 0687 por concepto de Trámites Legales de Documentos, según anexos.</t>
  </si>
  <si>
    <t>2.3.9.5.01</t>
  </si>
  <si>
    <t>Grupo Brizatlantica del Caribe, SRL</t>
  </si>
  <si>
    <t>Pago Factura No. 0190 por concepto de Adquisición de artículos desechables, envases con división y cubertería empacada para personal del CEIZTUR.</t>
  </si>
  <si>
    <t>2.2.2.2.01</t>
  </si>
  <si>
    <t>Grupo Empresarial Salex, SRL</t>
  </si>
  <si>
    <t>Pago Factura No. 0281 por concepto de Servicio de rotulación, bordado, serigrafiado para equipos de salvavidas.</t>
  </si>
  <si>
    <t>Impresos C&amp;M, SRL</t>
  </si>
  <si>
    <t>Pago Factura No. 0203 por concepto de Servicio de Impresión y talonarios de desembolsos ticket de combustible.</t>
  </si>
  <si>
    <t>2.2.5.1.01</t>
  </si>
  <si>
    <t>CENTRO DE EXPORTACION E INVERSIONES DE LA REPUBLICA DOMINICANA</t>
  </si>
  <si>
    <t>Pago de factura No.0026, Cesión de derecho Contrato 32-2021 por los gastos de mantenimiento del edificio del CEI-RD espacio concedido al CEIZTUR, correspondiente al mes de diciembre del 2022.</t>
  </si>
  <si>
    <t>2.2.6.2.01</t>
  </si>
  <si>
    <t>Seguros Reservas, SA</t>
  </si>
  <si>
    <t>Pago Factura No.7745 y 7776. Renovación póliza Seguro de Vehículos de Motor y Responsabilidad Civil, Flotilla de CEIZTUR, con vigencia desde 30/09/2022 al 30/09/2023, según anexos.</t>
  </si>
  <si>
    <t>2.2.8.7.01</t>
  </si>
  <si>
    <t>YELLOW INGENIEROS &amp; ARQUITECTOS, SRL</t>
  </si>
  <si>
    <t>Pago Restante del 80% Fact. No. 0114, Cont. No.3-2022, Estudio de Vulnerabilidad de la Estructura del Edificio del Ministerio de Turismo con planteamiento de solución, reparación y presupuesto de los elementos estructurales metálicos, según anexos.</t>
  </si>
  <si>
    <t xml:space="preserve">TRENT, SRL </t>
  </si>
  <si>
    <t>Pago Fact. No.0164, Cub. No.5 Proy. No. 362 contrato No. 46-2021; Reconstrucción Plaza de Vendedores Balneario Los Patos, Provincia Barahona.</t>
  </si>
  <si>
    <t>Nómina temporales diciembre 2022</t>
  </si>
  <si>
    <t>XIOMARA DEL CARMEN MARMOLEJOS ACOSTA</t>
  </si>
  <si>
    <t>Pago Factura No.0063, por el Alquiler de un inmueble que aloja oficinas de la policía de Turismo Politur, correspondiente al mes de diciembre del 2022</t>
  </si>
  <si>
    <t>3598</t>
  </si>
  <si>
    <t>Pago Factura No.0632, por concepto de Trámites Legales de Documentos, según anexos.</t>
  </si>
  <si>
    <t>2.6.1.3.01</t>
  </si>
  <si>
    <t>Muebles Omar, SA</t>
  </si>
  <si>
    <t>Pago Factura No. 2666, para la adquisición de Sillones Gerenciales para los diferentes Departamentos y Sillas de Visitas y Sillón Ejecutivo para DE del CEIZTUR.</t>
  </si>
  <si>
    <t>Solajico Comercial, SRL</t>
  </si>
  <si>
    <t>Pago Factura No. 0182, para la Adquisición de Monitores para varias áreas del CEIZTUR.</t>
  </si>
  <si>
    <t>Soluciones Tecnológicas Empresariales, SRL</t>
  </si>
  <si>
    <t>Pago Factura No. 1202, para la Adquisición Impresora Térmica y Lectores Código de Barra. Relanzamiento.</t>
  </si>
  <si>
    <t>Alimentary Land JAGD, SRL</t>
  </si>
  <si>
    <t>Pago Factura No. 0011, para la Adquisición de Cubertería desechable empacada para el almuerzo de los empleados del CEIZTUR.</t>
  </si>
  <si>
    <t xml:space="preserve">2.2.8.5.01 </t>
  </si>
  <si>
    <t>Dita Services, SRL</t>
  </si>
  <si>
    <t>Pago de la 6ta Factura No. 0235, por Servicios de Fumigación de las Oficinas del CEIZTUR, correspondiente al mes de diciembre del 2022 según proceso de compra CEIZTUR-DAF-CM-2022-0014.</t>
  </si>
  <si>
    <t>2.2.8.6.04</t>
  </si>
  <si>
    <t>YINEIDA ALTAGRACIA FERNANDEZ ALVAREZ</t>
  </si>
  <si>
    <t>Pago factura No.0103, Servicios de creación de Murales en Puerto Plata, Sosua, Cabarete, Imbert, Rio San Juan, Cabrera, Samaná y Playa Ensenada.</t>
  </si>
  <si>
    <t>Constructora Dominguez &amp; Herreros, SRL</t>
  </si>
  <si>
    <t>Pago Fact. No. 0022, Cub. No.3 Proy. No.366, Cont. No.51-2021 Mejoramiento de la Laguna Gri Gri y su entorno municipio de Rio San Juan Provincia Maria Trinidad Sanchez.</t>
  </si>
  <si>
    <t>FELIPE GARCIA &amp; ASOC, SRL</t>
  </si>
  <si>
    <t>Pago Cub. No.4 y final, Fact. No.0007, Proy. No.311, Cont. No.38-2019, Construcción Cocina Instituto de Formación Turística del Caribe del Ministerio de Turismo, Provincia San Cristobal.</t>
  </si>
  <si>
    <t>Constructora Yunes, SRL</t>
  </si>
  <si>
    <t>Pago Fact. No. 0331, Cub. No.1 Proy. No.375, Contrato No.12-2022; Mejoramiento del Frente Marítimo del Distrito Municipal Caleta, Provincia La Romana.</t>
  </si>
  <si>
    <t>Construcciones Civiles y Proyectos Agregados CONCIPRA, SRL</t>
  </si>
  <si>
    <t>Pago Cub. No.1, Fact. No.0042, Proy. No.378, Cont. No.11-2022, Reconstrucción Via de Acceso a la Playa Macao, Distrito Municipal Verón Punta Cana, Provincia La Altagracia.</t>
  </si>
  <si>
    <t>2.2.1.3.01</t>
  </si>
  <si>
    <t>COMPANIA DOMINICANA DE TELEFONOS C POR A</t>
  </si>
  <si>
    <t>Pago Factura No. 9868 por los Servicios de Renta Mensual de las Flotas del CEIZTUR, correspondiente al mes de noviembre del año 2022.</t>
  </si>
  <si>
    <t>2.6.5.1.01</t>
  </si>
  <si>
    <t>Almacenes Casa Vito, SRL</t>
  </si>
  <si>
    <t>Pago factura No.0001, Contrato No. 04-2022; Compra de Maquinas Barredoras para la Recolección y Bote de Sargazo en los Litorales de las Playas de la Republica Dominicana, según anexos.</t>
  </si>
  <si>
    <t>Kelvin Rosaury Jiménez Tejeda</t>
  </si>
  <si>
    <t>Pago Factura No. 0007 por concepto de pago de trámites legales de documentos, según anexos.</t>
  </si>
  <si>
    <t>Constructora Irgonza, SRL</t>
  </si>
  <si>
    <t>Pago avance 20% del monto RD$11,169,108.86, Contrato No. 23-2022; Construcción de aceras de la vía de acceso a playa Saladilla, Municipio Santa Cruz, Provincia Barahona</t>
  </si>
  <si>
    <t>Pago Factura No. 0640 por concepto de pago de trámites legales de documentos, según anexos.</t>
  </si>
  <si>
    <t>Elsa Margarita de la Cruz Matos</t>
  </si>
  <si>
    <t>Pago Factura No. 0079 por concepto de pago de trámites legales de documentos, según anexos.</t>
  </si>
  <si>
    <t>ALTA CONSTRUCCION POP (ALCON), SRL</t>
  </si>
  <si>
    <t>Pago avance 20% del monto RD$42,125,021.27, Contrato No. 21-2022; Reconstrucción de la vía de acceso a playa Estillero, Municipio El limón, Provincia de Samaná.</t>
  </si>
  <si>
    <t>JOSEFA MARIA GIL DE LA CRUZ</t>
  </si>
  <si>
    <t>Pago Factura No. 0159 por concepto de pago de trámites legales de documentos, según anexos.</t>
  </si>
  <si>
    <t>Remoterc, SRL</t>
  </si>
  <si>
    <t>Pago cub. No. 6, Fact. No.0100, Proy. No. 340, Cont. No.90-2019, para la Construcción del Centro Comunal Maimón, Provincia Puerto Plata.</t>
  </si>
  <si>
    <t>Servicios Empresariales Canaan, SRL</t>
  </si>
  <si>
    <t>Pago fact. No.0013, Cub. 2 Proy. No.368, Cont. No. 52-2021; Reconstruccion Via de Acceso Riocito-Playa Saladilla, Municipio Santa Cruz, Provincia de Barahona</t>
  </si>
  <si>
    <t>Proyectos Civiles LD, SRL</t>
  </si>
  <si>
    <t>Grupo BVC SRL</t>
  </si>
  <si>
    <t>Pago Factura No. 0041, correspondiente al 1er trimestre del Mantenimiento Preventivo de Aires Acondicionados Oficinas del CEIZTUR. Contrato No. 22-2022, según anexos.</t>
  </si>
  <si>
    <t>CONSTRUCTORA CALICHE S A</t>
  </si>
  <si>
    <t>Pago fact. No.0216, Cub. No. 4 Proy. No. 325 Contrato No. 54-2019; Reconstruccion Vial El Castillo de la Isabela - Playa Cenote, Luperón provincia Puerto Plata</t>
  </si>
  <si>
    <t>CIAO, SRL</t>
  </si>
  <si>
    <t>Pago avance 20% del monto RD$31,333,888.34, contrato No.18-2022; Habilitación de Planta de Tratamiento Juan Dolió, San Pedro de Macorís, relanzamiento</t>
  </si>
  <si>
    <t>CONSTRUCTORA SERINAR C POR A</t>
  </si>
  <si>
    <t>Pago Cub. No.5, Fact. No.0078, Proy. No.359, Cont. No.39-2021, Construccion Destacamento, Estacionamiento y Acceso Peatonal Playa Esmeralda Miches.</t>
  </si>
  <si>
    <t>2.3.2.3.01</t>
  </si>
  <si>
    <t>MJP Promotion Group, SRL</t>
  </si>
  <si>
    <t>Pago fact. No. 0327, Compra de Uniformes del Programa Nacional de Limpieza de Playas y Balnearios (PNLPB), según anexos.</t>
  </si>
  <si>
    <t>2.6.4.1.01, 2.6.4.8.01</t>
  </si>
  <si>
    <t>Viamar, SA</t>
  </si>
  <si>
    <t>Pago Facturas No. 9879 y 9898, Contrato No. 27-2022, Adquisición de Vehículos para el Fortalecimiento de las Operaciones de POLITUR y CEIZTUR. Relanzamiento.</t>
  </si>
  <si>
    <t>2.2.8.7.04</t>
  </si>
  <si>
    <t>DATACURSOS GACETA JUDICIAL S A</t>
  </si>
  <si>
    <t>Pago Fact  No. 0339, Capacitación Diplomado Virtual  Extinción de Dominio, según anexos.</t>
  </si>
  <si>
    <t>Nómina pasantes diciembre 2022</t>
  </si>
  <si>
    <t>2.1.2.2.03</t>
  </si>
  <si>
    <t>Horas extras noviembre 2022</t>
  </si>
  <si>
    <t>CAMILO J HURTADO C INGENIEROS ASOCIADOS SRL</t>
  </si>
  <si>
    <t>Pago avance 20% del monto RD$230,041,561.58, contrato No. 25-2022; Reconstrucción de La Plaza del Pueblo de los Pescadores, Las Terrenas, Samaná.</t>
  </si>
  <si>
    <t>Pago Facturas No. 9080, 9089, 9093, y 9099, por la inclusión de póliza de seguro con vigencia de 3 meses; póliza No. 2-2-502-0305374 vehículos motor flotilla, y respo. civil vehículo de motor póliza No. 2-2-503-030553, según anexos.</t>
  </si>
  <si>
    <t>Pago Factura No.9154, por el aumento de póliza de seguro No. 2-2-814-0014122 para Equipo de Maquinaria y Contratistas, (3) Barredoras de Playa Barber Surf Fake., con vigencia desde 08/12/2022 hasta 01/08/2023, según anexos. .</t>
  </si>
  <si>
    <t>2.6.1.1.01 , 2.6.5.5.01, 2.6.1.3.01, 2.3.6.3.04</t>
  </si>
  <si>
    <t>Casa Del Ingeniero NR, SRL</t>
  </si>
  <si>
    <t>Pago Factura No. 0047, por Adquisición de Equipos Topográficos para ser utilizados por el Departamento de Ingeniería del CEIZTUR.</t>
  </si>
  <si>
    <t>2.2.9.2.01</t>
  </si>
  <si>
    <t>INSTITUTO DE FORMACION TURISTICA DEL CARIBE</t>
  </si>
  <si>
    <t>Pago de las facturas Nos. 0642, 0645, 0647, 0650 y 0652, por el servicio de almuerzo para los colaboradores del CEIZTUR, desde el 07 de noviembre hasta el 09 de diciembre 2022, según anexos.</t>
  </si>
  <si>
    <t xml:space="preserve">2.2.2.2.01 </t>
  </si>
  <si>
    <t>Kreatica All Graphics Sing Publicidad Impresion y Mercadeo, SRL</t>
  </si>
  <si>
    <t>Pago Factura No. 0050, por la Contratación del servicio de Rotulación para las cuatro (4) barredoras Barber 600 HD 2022, para ser utilizadas por el Programa Nacional de Limpieza de Playas y Balnearios (PNLPB) propiedad de la Institución.</t>
  </si>
  <si>
    <t>2.2.2.1.03</t>
  </si>
  <si>
    <t>EDITORA DEL CARIBE C POR A</t>
  </si>
  <si>
    <t>Pago factura No. 4465, Servicio de Publicación en dos Periódicos por dos días de la Convocatoria a Licitación Pública Nacional, ref.: CEIZTUR-CCC-LPN-2022-0014.</t>
  </si>
  <si>
    <t>2.3.9.9.04</t>
  </si>
  <si>
    <t>MOTO FRANCIS, SRL</t>
  </si>
  <si>
    <t>Pago Factura No. 1587, para Adquisición de Casco Protector para Mensajeros del CEIZTUR.</t>
  </si>
  <si>
    <t>2.3.9.9.05</t>
  </si>
  <si>
    <t>Transolucion JR, SRL</t>
  </si>
  <si>
    <t>Pago Factura No. 0108, para Adquisición de Garrafones de Gasolina, Recipientes Plásticos.</t>
  </si>
  <si>
    <t>2.2.5.9.01</t>
  </si>
  <si>
    <t>Arquitectura, EIRL</t>
  </si>
  <si>
    <t>Pago Factura No. 0019, para Adquisición licencias de software informáticas para uso del Departamento de Ingeniería.</t>
  </si>
  <si>
    <t>Pago vacaciones no tomadas excolaboradores</t>
  </si>
  <si>
    <t>2.1.1.5.03</t>
  </si>
  <si>
    <t>Pago Indemnización excolaboradores</t>
  </si>
  <si>
    <t>2.6.2.3.01</t>
  </si>
  <si>
    <t>Drones Santo Domingo Brialau, EIRL</t>
  </si>
  <si>
    <t>Pago Factura No. 0049, para la Adquisición de un vehículo aéreo no tripulado (Dron) para uso del Departamento de Ingeniería.</t>
  </si>
  <si>
    <t>2.3.5.3.01</t>
  </si>
  <si>
    <t>One Color Automotive Options, SRL</t>
  </si>
  <si>
    <t>Pago Factura No. 0251, para la Adquisición de Neumáticos para vehículos del CEIZTUR.</t>
  </si>
  <si>
    <t>Smart Office Solutions LLPR, SRL</t>
  </si>
  <si>
    <t>Pago Factura No. 0015, para la Compra de Uniformes del Programa Nacional de Limpieza de Playas y Balnearios (PNLPB) Diciembre 2022.</t>
  </si>
  <si>
    <t>Pago factura No. 0161, Adquisición licencias de software informáticas para uso del Departamento de Ingeniería, según anexos.</t>
  </si>
  <si>
    <t>CPU Servicios, SRL</t>
  </si>
  <si>
    <t>Pago avance 20% del monto RD$35,616,215.21, contrato No. 22-2022; Reconstrucción del Parque Duarte, Municipio San Fernando, Provincia Montecristi.</t>
  </si>
  <si>
    <t>Editora Listin Diario, SA</t>
  </si>
  <si>
    <t>Pago Factura No. 7761, por Servicio de Publicación en dos Periódicos por dos días de la Convocatoria a Licitación Pública Nacional, ref.: CEIZTUR-CCC-LPN-2022-0014.</t>
  </si>
  <si>
    <t>2.3.1.1.01</t>
  </si>
  <si>
    <t>Pago Factura No. 3033, para la Adquisición de Botellas de Agua 16 oz para las Reuniones del CEIZTUR.</t>
  </si>
  <si>
    <t>2.3.9.6.01</t>
  </si>
  <si>
    <t xml:space="preserve">	Auto Servicio Automotriz Inteligente RD, Auto Sai RD</t>
  </si>
  <si>
    <t>Pago Factura No. 0657, para la Adquisición de Baterías para Vehículos del CEIZTUR. Placas No. L339984, L409888, EL00023 y L379825.</t>
  </si>
  <si>
    <t>2.1.2.2.15</t>
  </si>
  <si>
    <t>Nómina compensación por labores extraordinarias año 2022</t>
  </si>
  <si>
    <t>2.2.3.1.01, 2.2.4.1.01, 2.2.4.4.01, 2.2.7.2.06, 2.2.8.2.01, 2.2.8.8.01, 2.2.9.2.01, 2.3.1.1.01, 2.3.5.3.01, 2.3.9.9.05</t>
  </si>
  <si>
    <t>Solicitud de Regularización de partidas Cierre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</si>
</sst>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00_-;\-* #,##0.00_-;_-* &quot;-&quot;??_-;_-@_-"/>
    <numFmt numFmtId="165" formatCode="_(* #,##0_);_(* \(#,##0\);_(* &quot;-&quot;??_);_(@_)"/>
  </numFmts>
  <fonts count="11" x14ac:knownFonts="1">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b/>
      <sz val="11"/>
      <color theme="1"/>
      <name val="Palatino Linotype"/>
      <family val="1"/>
    </font>
    <font>
      <sz val="11"/>
      <color theme="1"/>
      <name val="Palatino Linotype"/>
      <family val="1"/>
    </font>
    <font>
      <sz val="10"/>
      <name val="Palatino Linotype"/>
      <family val="1"/>
    </font>
    <font>
      <sz val="10"/>
      <color theme="1"/>
      <name val="Calibri"/>
      <family val="2"/>
      <scheme val="minor"/>
    </font>
    <font>
      <sz val="10"/>
      <color indexed="8"/>
      <name val="Palatino Linotype"/>
      <family val="1"/>
    </font>
    <font>
      <sz val="11"/>
      <color indexed="8"/>
      <name val="Palatino Linotype"/>
      <family val="1"/>
    </font>
    <font>
      <sz val="9"/>
      <color rgb="FF000000"/>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0" xfId="0" applyFont="1"/>
    <xf numFmtId="43" fontId="2" fillId="0" borderId="0" xfId="1" applyFont="1"/>
    <xf numFmtId="0" fontId="3" fillId="0" borderId="0" xfId="0" applyFont="1" applyAlignment="1">
      <alignment horizontal="center"/>
    </xf>
    <xf numFmtId="17" fontId="3" fillId="0" borderId="0" xfId="0" applyNumberFormat="1" applyFont="1" applyAlignment="1">
      <alignment horizontal="center"/>
    </xf>
    <xf numFmtId="0" fontId="3" fillId="2" borderId="1" xfId="0" applyFont="1" applyFill="1" applyBorder="1" applyAlignment="1">
      <alignment horizontal="center"/>
    </xf>
    <xf numFmtId="43" fontId="3" fillId="2" borderId="1" xfId="1" applyFont="1" applyFill="1" applyBorder="1" applyAlignment="1">
      <alignment horizontal="center"/>
    </xf>
    <xf numFmtId="0" fontId="4" fillId="2" borderId="1" xfId="0" applyFont="1" applyFill="1" applyBorder="1" applyAlignment="1">
      <alignment horizontal="center"/>
    </xf>
    <xf numFmtId="14" fontId="2" fillId="0" borderId="1" xfId="0" applyNumberFormat="1" applyFont="1" applyBorder="1" applyAlignment="1">
      <alignment horizontal="right"/>
    </xf>
    <xf numFmtId="0" fontId="2" fillId="0" borderId="1" xfId="0" applyFont="1" applyBorder="1"/>
    <xf numFmtId="0" fontId="0" fillId="0" borderId="1" xfId="0" applyBorder="1"/>
    <xf numFmtId="0" fontId="3" fillId="0" borderId="1" xfId="0" applyFont="1" applyBorder="1" applyAlignment="1">
      <alignment horizontal="left"/>
    </xf>
    <xf numFmtId="43" fontId="2" fillId="0" borderId="1" xfId="1" applyFont="1" applyBorder="1"/>
    <xf numFmtId="43" fontId="2" fillId="3" borderId="1" xfId="1" applyFont="1" applyFill="1" applyBorder="1"/>
    <xf numFmtId="43" fontId="5" fillId="0" borderId="1" xfId="1" applyFont="1" applyBorder="1"/>
    <xf numFmtId="44" fontId="0" fillId="0" borderId="0" xfId="0" applyNumberFormat="1"/>
    <xf numFmtId="2" fontId="0" fillId="0" borderId="0" xfId="0" applyNumberFormat="1"/>
    <xf numFmtId="49" fontId="2" fillId="0" borderId="1" xfId="0" applyNumberFormat="1" applyFont="1" applyBorder="1" applyAlignment="1">
      <alignment horizontal="right"/>
    </xf>
    <xf numFmtId="0" fontId="2" fillId="0" borderId="1" xfId="0" applyFont="1" applyBorder="1" applyAlignment="1">
      <alignment horizontal="center"/>
    </xf>
    <xf numFmtId="0" fontId="2" fillId="0" borderId="1" xfId="0" applyFont="1" applyBorder="1" applyAlignment="1">
      <alignment horizontal="left"/>
    </xf>
    <xf numFmtId="43" fontId="2" fillId="0" borderId="1" xfId="1" applyFont="1" applyFill="1" applyBorder="1"/>
    <xf numFmtId="43" fontId="2" fillId="0" borderId="1" xfId="0" applyNumberFormat="1" applyFont="1" applyBorder="1"/>
    <xf numFmtId="43" fontId="0" fillId="0" borderId="0" xfId="1" applyFont="1"/>
    <xf numFmtId="0" fontId="2" fillId="3" borderId="1" xfId="0" applyFont="1" applyFill="1" applyBorder="1" applyAlignment="1">
      <alignment horizontal="center"/>
    </xf>
    <xf numFmtId="43" fontId="0" fillId="0" borderId="0" xfId="0" applyNumberFormat="1"/>
    <xf numFmtId="39" fontId="6" fillId="3" borderId="1" xfId="1" applyNumberFormat="1" applyFont="1" applyFill="1" applyBorder="1" applyAlignment="1">
      <alignment horizontal="right"/>
    </xf>
    <xf numFmtId="0" fontId="2" fillId="3" borderId="1" xfId="0" applyFont="1" applyFill="1" applyBorder="1" applyAlignment="1">
      <alignment horizontal="left"/>
    </xf>
    <xf numFmtId="0" fontId="2" fillId="0" borderId="1" xfId="0" applyFont="1" applyBorder="1" applyAlignment="1">
      <alignment horizontal="right"/>
    </xf>
    <xf numFmtId="39" fontId="6" fillId="0" borderId="1" xfId="1" applyNumberFormat="1" applyFont="1" applyFill="1" applyBorder="1" applyAlignment="1">
      <alignment horizontal="right"/>
    </xf>
    <xf numFmtId="0" fontId="3" fillId="2" borderId="0" xfId="0" applyFont="1" applyFill="1"/>
    <xf numFmtId="0" fontId="2" fillId="2" borderId="0" xfId="0" applyFont="1" applyFill="1"/>
    <xf numFmtId="0" fontId="3" fillId="2" borderId="0" xfId="0" applyFont="1" applyFill="1" applyAlignment="1">
      <alignment horizontal="center"/>
    </xf>
    <xf numFmtId="43" fontId="3" fillId="2" borderId="2" xfId="1" applyFont="1" applyFill="1" applyBorder="1"/>
    <xf numFmtId="43" fontId="3" fillId="2" borderId="2" xfId="0" applyNumberFormat="1" applyFont="1" applyFill="1" applyBorder="1"/>
    <xf numFmtId="43" fontId="2" fillId="0" borderId="0" xfId="0" applyNumberFormat="1" applyFont="1"/>
    <xf numFmtId="0" fontId="7" fillId="0" borderId="0" xfId="0" applyFont="1"/>
    <xf numFmtId="0" fontId="3"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2" fillId="0" borderId="4" xfId="0" applyFont="1" applyBorder="1"/>
    <xf numFmtId="43" fontId="2" fillId="0" borderId="4" xfId="1" applyFont="1" applyBorder="1"/>
    <xf numFmtId="14" fontId="2" fillId="0" borderId="0" xfId="0" applyNumberFormat="1" applyFont="1"/>
    <xf numFmtId="0" fontId="2" fillId="0" borderId="0" xfId="0" applyFont="1" applyAlignment="1">
      <alignment horizontal="left" wrapText="1"/>
    </xf>
    <xf numFmtId="0" fontId="3" fillId="0" borderId="0" xfId="0" applyFont="1" applyAlignment="1">
      <alignment horizontal="left"/>
    </xf>
    <xf numFmtId="14" fontId="8"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wrapText="1"/>
    </xf>
    <xf numFmtId="14" fontId="9" fillId="0" borderId="1" xfId="0" applyNumberFormat="1" applyFont="1" applyBorder="1" applyAlignment="1">
      <alignment horizontal="left" vertical="center" wrapText="1"/>
    </xf>
    <xf numFmtId="43" fontId="2" fillId="0" borderId="1" xfId="1" applyFont="1" applyFill="1" applyBorder="1" applyAlignment="1">
      <alignment vertical="center"/>
    </xf>
    <xf numFmtId="43" fontId="2" fillId="3" borderId="1" xfId="1" applyFont="1" applyFill="1" applyBorder="1" applyAlignment="1">
      <alignment vertical="center"/>
    </xf>
    <xf numFmtId="43" fontId="2" fillId="0" borderId="1" xfId="1" applyFont="1" applyBorder="1" applyAlignment="1">
      <alignment vertical="center"/>
    </xf>
    <xf numFmtId="0" fontId="2" fillId="0" borderId="1" xfId="0" applyFont="1" applyBorder="1" applyAlignment="1">
      <alignment horizontal="left" vertical="center" wrapText="1"/>
    </xf>
    <xf numFmtId="164" fontId="0" fillId="0" borderId="0" xfId="0" applyNumberFormat="1"/>
    <xf numFmtId="43" fontId="9" fillId="0" borderId="1" xfId="0" applyNumberFormat="1"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14" fontId="8" fillId="0" borderId="5" xfId="0" applyNumberFormat="1" applyFont="1" applyBorder="1" applyAlignment="1">
      <alignment horizontal="right" vertical="center"/>
    </xf>
    <xf numFmtId="0" fontId="2" fillId="3" borderId="5" xfId="0" applyFont="1" applyFill="1" applyBorder="1" applyAlignment="1">
      <alignment horizontal="center" vertical="center"/>
    </xf>
    <xf numFmtId="0" fontId="2" fillId="0" borderId="5" xfId="0" applyFont="1" applyBorder="1" applyAlignment="1">
      <alignment horizontal="center" vertical="center"/>
    </xf>
    <xf numFmtId="0" fontId="10"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vertical="center"/>
    </xf>
    <xf numFmtId="14" fontId="9" fillId="0" borderId="5" xfId="0" applyNumberFormat="1" applyFont="1" applyBorder="1" applyAlignment="1">
      <alignment horizontal="left" vertical="center" wrapText="1"/>
    </xf>
    <xf numFmtId="43" fontId="2" fillId="0" borderId="5" xfId="1" applyFont="1" applyFill="1" applyBorder="1" applyAlignment="1">
      <alignment vertical="center"/>
    </xf>
    <xf numFmtId="43" fontId="2" fillId="3" borderId="5" xfId="1" applyFont="1" applyFill="1" applyBorder="1" applyAlignment="1">
      <alignment vertical="center"/>
    </xf>
    <xf numFmtId="0" fontId="10" fillId="0" borderId="0" xfId="0" applyFont="1" applyAlignment="1">
      <alignment vertical="center" wrapText="1"/>
    </xf>
    <xf numFmtId="4" fontId="2" fillId="0" borderId="1" xfId="0" applyNumberFormat="1" applyFont="1" applyBorder="1" applyAlignment="1">
      <alignment horizontal="left" vertical="center" wrapText="1"/>
    </xf>
    <xf numFmtId="14" fontId="2" fillId="0" borderId="1" xfId="0" applyNumberFormat="1" applyFont="1" applyBorder="1" applyAlignment="1">
      <alignment horizontal="right" vertical="center"/>
    </xf>
    <xf numFmtId="43" fontId="9" fillId="0" borderId="0" xfId="0" applyNumberFormat="1" applyFont="1" applyAlignment="1">
      <alignment vertical="center"/>
    </xf>
    <xf numFmtId="165" fontId="0" fillId="0" borderId="0" xfId="1" applyNumberFormat="1" applyFont="1"/>
    <xf numFmtId="0" fontId="3"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43" fontId="3" fillId="2" borderId="2" xfId="1" applyFont="1" applyFill="1" applyBorder="1" applyAlignment="1">
      <alignment vertical="center"/>
    </xf>
    <xf numFmtId="0" fontId="3" fillId="0" borderId="0" xfId="0" applyFont="1"/>
    <xf numFmtId="43" fontId="7" fillId="0" borderId="0" xfId="0" applyNumberFormat="1" applyFont="1"/>
  </cellXfs>
  <cellStyles count="2">
    <cellStyle name="Millares" xfId="1" builtinId="3"/>
    <cellStyle name="Normal" xfId="0" builtinId="0"/>
  </cellStyles>
  <dxfs count="13">
    <dxf>
      <font>
        <b val="0"/>
        <i val="0"/>
        <strike val="0"/>
        <condense val="0"/>
        <extend val="0"/>
        <outline val="0"/>
        <shadow val="0"/>
        <u val="none"/>
        <vertAlign val="baseline"/>
        <sz val="10"/>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Palatino Linotype"/>
        <family val="1"/>
        <scheme val="none"/>
      </font>
      <numFmt numFmtId="167" formatCode="#,##0.00;\-#,##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Palatino Linotype"/>
        <family val="1"/>
        <scheme val="none"/>
      </font>
      <numFmt numFmtId="166" formatCode="dd/mm/yyyy"/>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border outline="0">
        <top style="thin">
          <color indexed="64"/>
        </top>
        <bottom style="thin">
          <color indexed="64"/>
        </bottom>
      </border>
    </dxf>
    <dxf>
      <font>
        <b/>
        <i val="0"/>
        <strike val="0"/>
        <condense val="0"/>
        <extend val="0"/>
        <outline val="0"/>
        <shadow val="0"/>
        <u val="none"/>
        <vertAlign val="baseline"/>
        <sz val="10"/>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0</xdr:row>
      <xdr:rowOff>196215</xdr:rowOff>
    </xdr:from>
    <xdr:to>
      <xdr:col>5</xdr:col>
      <xdr:colOff>736282</xdr:colOff>
      <xdr:row>5</xdr:row>
      <xdr:rowOff>91440</xdr:rowOff>
    </xdr:to>
    <xdr:pic>
      <xdr:nvPicPr>
        <xdr:cNvPr id="2" name="Picture 1">
          <a:extLst>
            <a:ext uri="{FF2B5EF4-FFF2-40B4-BE49-F238E27FC236}">
              <a16:creationId xmlns:a16="http://schemas.microsoft.com/office/drawing/2014/main" id="{C8FA7BFD-CBC1-4429-9BA8-4B7C7E84C3CE}"/>
            </a:ext>
          </a:extLst>
        </xdr:cNvPr>
        <xdr:cNvPicPr/>
      </xdr:nvPicPr>
      <xdr:blipFill rotWithShape="1">
        <a:blip xmlns:r="http://schemas.openxmlformats.org/officeDocument/2006/relationships" r:embed="rId1"/>
        <a:srcRect l="21147" t="21357" r="20430" b="67487"/>
        <a:stretch/>
      </xdr:blipFill>
      <xdr:spPr bwMode="auto">
        <a:xfrm>
          <a:off x="179070" y="196215"/>
          <a:ext cx="3767137" cy="857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56674</xdr:colOff>
      <xdr:row>72</xdr:row>
      <xdr:rowOff>25241</xdr:rowOff>
    </xdr:from>
    <xdr:to>
      <xdr:col>5</xdr:col>
      <xdr:colOff>1685925</xdr:colOff>
      <xdr:row>76</xdr:row>
      <xdr:rowOff>123825</xdr:rowOff>
    </xdr:to>
    <xdr:pic>
      <xdr:nvPicPr>
        <xdr:cNvPr id="3" name="Picture 1">
          <a:extLst>
            <a:ext uri="{FF2B5EF4-FFF2-40B4-BE49-F238E27FC236}">
              <a16:creationId xmlns:a16="http://schemas.microsoft.com/office/drawing/2014/main" id="{5811672D-2D1D-4F4B-89B7-B9C3F1FA0231}"/>
            </a:ext>
          </a:extLst>
        </xdr:cNvPr>
        <xdr:cNvPicPr/>
      </xdr:nvPicPr>
      <xdr:blipFill rotWithShape="1">
        <a:blip xmlns:r="http://schemas.openxmlformats.org/officeDocument/2006/relationships" r:embed="rId1"/>
        <a:srcRect l="21147" t="21357" r="20430" b="67487"/>
        <a:stretch/>
      </xdr:blipFill>
      <xdr:spPr bwMode="auto">
        <a:xfrm>
          <a:off x="228124" y="14474666"/>
          <a:ext cx="4515326" cy="86058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2/Informe%20de%20Tesoreria%202022/Informe%20de%20Tesoreria%201-2022.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2/Informe%20de%20Tesoreria%202022/Informe%20de%20Tesoreria%201-2022.xlsx?E65A9414" TargetMode="External"/><Relationship Id="rId1" Type="http://schemas.openxmlformats.org/officeDocument/2006/relationships/externalLinkPath" Target="file:///\\E65A9414\Informe%20de%20Tesoreria%201-202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2/Conciliacion%20Reservas%202022/11.%20Noviembre%20Reservas%202022.xls"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2/Conciliacion%20Reservas%202022/11.%20Noviembre%20Reservas%202022.xls?741DAEC0" TargetMode="External"/><Relationship Id="rId1" Type="http://schemas.openxmlformats.org/officeDocument/2006/relationships/externalLinkPath" Target="file:///\\741DAEC0\11.%20Noviembre%20Reservas%2020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Enero 2022"/>
      <sheetName val="FEBRERO 2022"/>
      <sheetName val="Marzo 2022"/>
      <sheetName val="Abril 2022"/>
      <sheetName val="Mayo 2022"/>
      <sheetName val="Junio 2022"/>
      <sheetName val="julio 2022 "/>
      <sheetName val="Agosto 2022"/>
      <sheetName val="Septiembre 2022"/>
      <sheetName val="Octubre 2022"/>
      <sheetName val="Noviembre 2022"/>
      <sheetName val="Diciembre 2022"/>
    </sheetNames>
    <sheetDataSet>
      <sheetData sheetId="0">
        <row r="59">
          <cell r="K59">
            <v>31124049.509999998</v>
          </cell>
        </row>
      </sheetData>
      <sheetData sheetId="1">
        <row r="187">
          <cell r="K187">
            <v>47764158.600000001</v>
          </cell>
        </row>
      </sheetData>
      <sheetData sheetId="2">
        <row r="113">
          <cell r="K113">
            <v>26067554.369999994</v>
          </cell>
        </row>
      </sheetData>
      <sheetData sheetId="3">
        <row r="135">
          <cell r="K135">
            <v>310858223.33999997</v>
          </cell>
        </row>
      </sheetData>
      <sheetData sheetId="4">
        <row r="98">
          <cell r="K98">
            <v>53370452.560000002</v>
          </cell>
        </row>
      </sheetData>
      <sheetData sheetId="5">
        <row r="120">
          <cell r="K120">
            <v>88312276.890000015</v>
          </cell>
        </row>
      </sheetData>
      <sheetData sheetId="6">
        <row r="184">
          <cell r="K184">
            <v>157596935.93000004</v>
          </cell>
        </row>
      </sheetData>
      <sheetData sheetId="7">
        <row r="166">
          <cell r="K166">
            <v>47321543.890000001</v>
          </cell>
        </row>
      </sheetData>
      <sheetData sheetId="8">
        <row r="150">
          <cell r="K150">
            <v>138768571</v>
          </cell>
        </row>
      </sheetData>
      <sheetData sheetId="9">
        <row r="148">
          <cell r="K148">
            <v>217642873.35999995</v>
          </cell>
        </row>
      </sheetData>
      <sheetData sheetId="10">
        <row r="41">
          <cell r="L41">
            <v>3670379.9499999988</v>
          </cell>
        </row>
        <row r="138">
          <cell r="K138">
            <v>138429984.82000002</v>
          </cell>
          <cell r="L138">
            <v>957371492.86956751</v>
          </cell>
        </row>
      </sheetData>
      <sheetData sheetId="11">
        <row r="180">
          <cell r="K180">
            <v>446567690.46999997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nciliacion"/>
      <sheetName val="Relacion"/>
      <sheetName val="Instructivo"/>
    </sheetNames>
    <sheetDataSet>
      <sheetData sheetId="0">
        <row r="38">
          <cell r="J38">
            <v>3670379.95</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15DBAF-427B-45F5-8005-F9DD6CD66845}" name="Tabla134579810" displayName="Tabla134579810" ref="B7:L57" totalsRowShown="0" headerRowDxfId="12" headerRowBorderDxfId="10" tableBorderDxfId="11" headerRowCellStyle="Millares">
  <sortState xmlns:xlrd2="http://schemas.microsoft.com/office/spreadsheetml/2017/richdata2" ref="B8:L57">
    <sortCondition ref="B9:B57"/>
  </sortState>
  <tableColumns count="11">
    <tableColumn id="1" xr3:uid="{F7BAEF64-EA42-4D22-9211-A1E0C689D734}" name="Fecha" dataDxfId="9"/>
    <tableColumn id="2" xr3:uid="{B7C4D327-FC26-47A2-B482-DB2D1CD16135}" name="Transferencia" dataDxfId="8"/>
    <tableColumn id="3" xr3:uid="{EF098F03-AD37-4F2E-90CE-FE7F6972AE89}" name="Cheque" dataDxfId="7"/>
    <tableColumn id="4" xr3:uid="{444D749D-7786-4EC2-8A89-0EF25A3D45F1}" name="Referencia"/>
    <tableColumn id="5" xr3:uid="{9DB833CE-1B91-4C8D-8C73-A944521DE129}" name="Beneficiario" dataDxfId="6"/>
    <tableColumn id="6" xr3:uid="{5EFD6511-E9C3-4798-8BCA-41AB7E0B7539}" name="Columna1" dataDxfId="5"/>
    <tableColumn id="7" xr3:uid="{1806930E-5295-4EB6-9A7C-3D58C1F9B5A1}" name="Descripcion" dataDxfId="4"/>
    <tableColumn id="8" xr3:uid="{533527DF-8047-4926-8ADA-341E65BDF083}" name="Columna2" dataDxfId="3"/>
    <tableColumn id="9" xr3:uid="{1F239FB7-7819-4ABA-8E34-2DABEA84D354}" name="Debito" dataDxfId="2" dataCellStyle="Millares"/>
    <tableColumn id="10" xr3:uid="{ABC8F457-2878-4CF3-B067-2DEF82ADC75A}" name="Credito" dataDxfId="1" dataCellStyle="Millares"/>
    <tableColumn id="11" xr3:uid="{07E3D240-E404-4EAF-82B8-EBCC1BDDE81C}"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9"/>
  <sheetViews>
    <sheetView tabSelected="1" workbookViewId="0">
      <selection activeCell="E10" sqref="E10"/>
    </sheetView>
  </sheetViews>
  <sheetFormatPr baseColWidth="10" defaultRowHeight="15" x14ac:dyDescent="0.25"/>
  <cols>
    <col min="1" max="1" width="2.5703125" customWidth="1"/>
    <col min="2" max="2" width="10.140625" bestFit="1" customWidth="1"/>
    <col min="3" max="3" width="13" bestFit="1" customWidth="1"/>
    <col min="4" max="4" width="7.7109375" bestFit="1" customWidth="1"/>
    <col min="5" max="5" width="28.42578125" customWidth="1"/>
    <col min="6" max="6" width="34.85546875" customWidth="1"/>
    <col min="7" max="7" width="2" hidden="1" customWidth="1"/>
    <col min="8" max="8" width="68.7109375" customWidth="1"/>
    <col min="9" max="9" width="0.5703125" customWidth="1"/>
    <col min="10" max="10" width="12.85546875" bestFit="1" customWidth="1"/>
    <col min="11" max="11" width="14.85546875" bestFit="1" customWidth="1"/>
    <col min="12" max="12" width="15.85546875" style="35" bestFit="1" customWidth="1"/>
    <col min="13" max="13" width="5" customWidth="1"/>
    <col min="14" max="14" width="16.85546875" bestFit="1" customWidth="1"/>
    <col min="16" max="16" width="14.140625" bestFit="1" customWidth="1"/>
  </cols>
  <sheetData>
    <row r="1" spans="1:15" ht="15.75" x14ac:dyDescent="0.3">
      <c r="A1" s="1"/>
      <c r="B1" s="1"/>
      <c r="C1" s="1"/>
      <c r="D1" s="1"/>
      <c r="E1" s="1"/>
      <c r="F1" s="1"/>
      <c r="G1" s="1"/>
      <c r="H1" s="1"/>
      <c r="I1" s="1"/>
      <c r="J1" s="2"/>
      <c r="K1" s="2"/>
      <c r="L1" s="1"/>
    </row>
    <row r="2" spans="1:15" ht="15.75" x14ac:dyDescent="0.3">
      <c r="A2" s="1"/>
      <c r="B2" s="3" t="s">
        <v>0</v>
      </c>
      <c r="C2" s="3"/>
      <c r="D2" s="3"/>
      <c r="E2" s="3"/>
      <c r="F2" s="3"/>
      <c r="G2" s="3"/>
      <c r="H2" s="3"/>
      <c r="I2" s="3"/>
      <c r="J2" s="3"/>
      <c r="K2" s="3"/>
      <c r="L2" s="3"/>
    </row>
    <row r="3" spans="1:15" ht="15.75" x14ac:dyDescent="0.3">
      <c r="A3" s="1"/>
      <c r="B3" s="3" t="s">
        <v>1</v>
      </c>
      <c r="C3" s="3"/>
      <c r="D3" s="3"/>
      <c r="E3" s="3"/>
      <c r="F3" s="3"/>
      <c r="G3" s="3"/>
      <c r="H3" s="3"/>
      <c r="I3" s="3"/>
      <c r="J3" s="3"/>
      <c r="K3" s="3"/>
      <c r="L3" s="3"/>
    </row>
    <row r="4" spans="1:15" ht="15.75" x14ac:dyDescent="0.3">
      <c r="A4" s="1"/>
      <c r="B4" s="3" t="s">
        <v>2</v>
      </c>
      <c r="C4" s="3"/>
      <c r="D4" s="3"/>
      <c r="E4" s="3"/>
      <c r="F4" s="3"/>
      <c r="G4" s="3"/>
      <c r="H4" s="3"/>
      <c r="I4" s="3"/>
      <c r="J4" s="3"/>
      <c r="K4" s="3"/>
      <c r="L4" s="3"/>
    </row>
    <row r="5" spans="1:15" ht="15.75" x14ac:dyDescent="0.3">
      <c r="A5" s="1"/>
      <c r="B5" s="4" t="s">
        <v>3</v>
      </c>
      <c r="C5" s="4"/>
      <c r="D5" s="4"/>
      <c r="E5" s="4"/>
      <c r="F5" s="4"/>
      <c r="G5" s="4"/>
      <c r="H5" s="4"/>
      <c r="I5" s="4"/>
      <c r="J5" s="4"/>
      <c r="K5" s="4"/>
      <c r="L5" s="4"/>
    </row>
    <row r="6" spans="1:15" ht="15.75" x14ac:dyDescent="0.3">
      <c r="A6" s="1"/>
      <c r="B6" s="1"/>
      <c r="C6" s="1"/>
      <c r="D6" s="1"/>
      <c r="E6" s="1"/>
      <c r="F6" s="1"/>
      <c r="G6" s="1"/>
      <c r="H6" s="1"/>
      <c r="I6" s="1"/>
      <c r="J6" s="2"/>
      <c r="K6" s="2"/>
      <c r="L6" s="1"/>
    </row>
    <row r="7" spans="1:15" ht="17.25" x14ac:dyDescent="0.35">
      <c r="A7" s="1"/>
      <c r="B7" s="5" t="s">
        <v>4</v>
      </c>
      <c r="C7" s="5" t="s">
        <v>5</v>
      </c>
      <c r="D7" s="5" t="s">
        <v>6</v>
      </c>
      <c r="E7" s="5" t="s">
        <v>7</v>
      </c>
      <c r="F7" s="5" t="s">
        <v>8</v>
      </c>
      <c r="G7" s="5" t="s">
        <v>9</v>
      </c>
      <c r="H7" s="5" t="s">
        <v>10</v>
      </c>
      <c r="I7" s="5" t="s">
        <v>11</v>
      </c>
      <c r="J7" s="6" t="s">
        <v>12</v>
      </c>
      <c r="K7" s="6" t="s">
        <v>13</v>
      </c>
      <c r="L7" s="7" t="s">
        <v>14</v>
      </c>
    </row>
    <row r="8" spans="1:15" ht="16.5" x14ac:dyDescent="0.3">
      <c r="A8" s="1"/>
      <c r="B8" s="8"/>
      <c r="C8" s="1"/>
      <c r="D8" s="9"/>
      <c r="E8" s="1"/>
      <c r="F8" s="10"/>
      <c r="G8" s="1"/>
      <c r="H8" s="11"/>
      <c r="I8" s="1"/>
      <c r="J8" s="12"/>
      <c r="K8" s="13"/>
      <c r="L8" s="14">
        <f>+'[1]Noviembre 2022'!L41</f>
        <v>3670379.9499999988</v>
      </c>
      <c r="N8" s="15">
        <f>+Tabla134579810[[#This Row],[Balance]]-3351984.95</f>
        <v>318394.9999999986</v>
      </c>
      <c r="O8" s="16"/>
    </row>
    <row r="9" spans="1:15" ht="15.75" x14ac:dyDescent="0.3">
      <c r="A9" s="1"/>
      <c r="B9" s="8">
        <v>44896</v>
      </c>
      <c r="C9" s="17"/>
      <c r="D9" s="9"/>
      <c r="E9" s="17" t="s">
        <v>15</v>
      </c>
      <c r="F9" s="18" t="s">
        <v>16</v>
      </c>
      <c r="G9" s="9"/>
      <c r="H9" s="19" t="s">
        <v>17</v>
      </c>
      <c r="I9" s="9"/>
      <c r="J9" s="20"/>
      <c r="K9" s="13">
        <v>318395</v>
      </c>
      <c r="L9" s="21">
        <f>+L8+Tabla134579810[[#This Row],[Debito]]-Tabla134579810[[#This Row],[Credito]]</f>
        <v>3351984.9499999988</v>
      </c>
      <c r="N9" s="22"/>
    </row>
    <row r="10" spans="1:15" ht="15.75" x14ac:dyDescent="0.3">
      <c r="A10" s="1"/>
      <c r="B10" s="8">
        <v>44896</v>
      </c>
      <c r="C10" s="9"/>
      <c r="D10" s="9"/>
      <c r="E10" s="17" t="s">
        <v>18</v>
      </c>
      <c r="F10" s="18" t="s">
        <v>16</v>
      </c>
      <c r="G10" s="9"/>
      <c r="H10" s="19" t="s">
        <v>17</v>
      </c>
      <c r="I10" s="9"/>
      <c r="J10" s="20"/>
      <c r="K10" s="13">
        <v>59150</v>
      </c>
      <c r="L10" s="21">
        <f>+L9+Tabla134579810[[#This Row],[Debito]]-Tabla134579810[[#This Row],[Credito]]</f>
        <v>3292834.9499999988</v>
      </c>
    </row>
    <row r="11" spans="1:15" ht="15.75" x14ac:dyDescent="0.3">
      <c r="A11" s="1"/>
      <c r="B11" s="8">
        <v>44896</v>
      </c>
      <c r="C11" s="9"/>
      <c r="D11" s="9"/>
      <c r="E11" s="17" t="s">
        <v>19</v>
      </c>
      <c r="F11" s="23" t="s">
        <v>20</v>
      </c>
      <c r="G11" s="9"/>
      <c r="H11" s="19" t="s">
        <v>21</v>
      </c>
      <c r="I11" s="9"/>
      <c r="J11" s="20"/>
      <c r="K11" s="13">
        <v>88.73</v>
      </c>
      <c r="L11" s="21">
        <f>+L10+Tabla134579810[[#This Row],[Debito]]-Tabla134579810[[#This Row],[Credito]]</f>
        <v>3292746.2199999988</v>
      </c>
    </row>
    <row r="12" spans="1:15" ht="15.75" x14ac:dyDescent="0.3">
      <c r="A12" s="1"/>
      <c r="B12" s="8">
        <v>44896</v>
      </c>
      <c r="C12" s="9"/>
      <c r="D12" s="9"/>
      <c r="E12" s="17" t="s">
        <v>22</v>
      </c>
      <c r="F12" s="18" t="s">
        <v>16</v>
      </c>
      <c r="G12" s="9"/>
      <c r="H12" s="19" t="s">
        <v>17</v>
      </c>
      <c r="I12" s="9"/>
      <c r="J12" s="20"/>
      <c r="K12" s="13">
        <v>51100</v>
      </c>
      <c r="L12" s="21">
        <f>+L11+Tabla134579810[[#This Row],[Debito]]-Tabla134579810[[#This Row],[Credito]]</f>
        <v>3241646.2199999988</v>
      </c>
    </row>
    <row r="13" spans="1:15" ht="15.75" x14ac:dyDescent="0.3">
      <c r="A13" s="1"/>
      <c r="B13" s="8">
        <v>44896</v>
      </c>
      <c r="C13" s="9"/>
      <c r="D13" s="9"/>
      <c r="E13" s="17" t="s">
        <v>23</v>
      </c>
      <c r="F13" s="23" t="s">
        <v>20</v>
      </c>
      <c r="G13" s="9"/>
      <c r="H13" s="19" t="s">
        <v>21</v>
      </c>
      <c r="I13" s="9"/>
      <c r="J13" s="20"/>
      <c r="K13" s="13">
        <v>76.650000000000006</v>
      </c>
      <c r="L13" s="21">
        <f>+L12+Tabla134579810[[#This Row],[Debito]]-Tabla134579810[[#This Row],[Credito]]</f>
        <v>3241569.5699999989</v>
      </c>
    </row>
    <row r="14" spans="1:15" ht="15.75" x14ac:dyDescent="0.3">
      <c r="A14" s="1"/>
      <c r="B14" s="8">
        <v>44896</v>
      </c>
      <c r="C14" s="9"/>
      <c r="D14" s="9"/>
      <c r="E14" s="17" t="s">
        <v>24</v>
      </c>
      <c r="F14" s="18" t="s">
        <v>16</v>
      </c>
      <c r="G14" s="9"/>
      <c r="H14" s="19" t="s">
        <v>17</v>
      </c>
      <c r="I14" s="9"/>
      <c r="J14" s="20"/>
      <c r="K14" s="13">
        <v>51100</v>
      </c>
      <c r="L14" s="21">
        <f>+L13+Tabla134579810[[#This Row],[Debito]]-Tabla134579810[[#This Row],[Credito]]</f>
        <v>3190469.5699999989</v>
      </c>
    </row>
    <row r="15" spans="1:15" ht="15.75" x14ac:dyDescent="0.3">
      <c r="A15" s="1"/>
      <c r="B15" s="8">
        <v>44896</v>
      </c>
      <c r="C15" s="9"/>
      <c r="D15" s="9"/>
      <c r="E15" s="17" t="s">
        <v>23</v>
      </c>
      <c r="F15" s="23" t="s">
        <v>20</v>
      </c>
      <c r="G15" s="9"/>
      <c r="H15" s="19" t="s">
        <v>21</v>
      </c>
      <c r="I15" s="9"/>
      <c r="J15" s="20"/>
      <c r="K15" s="13">
        <v>76.650000000000006</v>
      </c>
      <c r="L15" s="21">
        <f>+L14+Tabla134579810[[#This Row],[Debito]]-Tabla134579810[[#This Row],[Credito]]</f>
        <v>3190392.919999999</v>
      </c>
    </row>
    <row r="16" spans="1:15" ht="15.75" x14ac:dyDescent="0.3">
      <c r="A16" s="1"/>
      <c r="B16" s="8">
        <v>44896</v>
      </c>
      <c r="C16" s="9"/>
      <c r="D16" s="9"/>
      <c r="E16" s="17" t="s">
        <v>25</v>
      </c>
      <c r="F16" s="18" t="s">
        <v>16</v>
      </c>
      <c r="G16" s="9"/>
      <c r="H16" s="19" t="s">
        <v>17</v>
      </c>
      <c r="I16" s="9"/>
      <c r="J16" s="20"/>
      <c r="K16" s="13">
        <v>48500</v>
      </c>
      <c r="L16" s="21">
        <f>+L15+Tabla134579810[[#This Row],[Debito]]-Tabla134579810[[#This Row],[Credito]]</f>
        <v>3141892.919999999</v>
      </c>
    </row>
    <row r="17" spans="1:14" ht="15.75" x14ac:dyDescent="0.3">
      <c r="A17" s="1"/>
      <c r="B17" s="8">
        <v>44896</v>
      </c>
      <c r="C17" s="9"/>
      <c r="D17" s="9"/>
      <c r="E17" s="17" t="s">
        <v>23</v>
      </c>
      <c r="F17" s="23" t="s">
        <v>20</v>
      </c>
      <c r="G17" s="9"/>
      <c r="H17" s="19" t="s">
        <v>21</v>
      </c>
      <c r="I17" s="9"/>
      <c r="J17" s="20"/>
      <c r="K17" s="13">
        <v>72.75</v>
      </c>
      <c r="L17" s="21">
        <f>+L16+Tabla134579810[[#This Row],[Debito]]-Tabla134579810[[#This Row],[Credito]]</f>
        <v>3141820.169999999</v>
      </c>
    </row>
    <row r="18" spans="1:14" ht="15.75" x14ac:dyDescent="0.3">
      <c r="A18" s="1"/>
      <c r="B18" s="8">
        <v>44897</v>
      </c>
      <c r="C18" s="9"/>
      <c r="D18" s="9"/>
      <c r="E18" s="17" t="s">
        <v>26</v>
      </c>
      <c r="F18" s="23" t="s">
        <v>20</v>
      </c>
      <c r="G18" s="9"/>
      <c r="H18" s="19" t="s">
        <v>21</v>
      </c>
      <c r="I18" s="9"/>
      <c r="J18" s="20"/>
      <c r="K18" s="13">
        <v>477.59</v>
      </c>
      <c r="L18" s="21">
        <f>+L17+Tabla134579810[[#This Row],[Debito]]-Tabla134579810[[#This Row],[Credito]]</f>
        <v>3141342.5799999991</v>
      </c>
    </row>
    <row r="19" spans="1:14" ht="15.75" x14ac:dyDescent="0.3">
      <c r="A19" s="1"/>
      <c r="B19" s="8">
        <v>44903</v>
      </c>
      <c r="C19" s="9"/>
      <c r="D19" s="9"/>
      <c r="E19" s="17" t="s">
        <v>27</v>
      </c>
      <c r="F19" s="18" t="s">
        <v>16</v>
      </c>
      <c r="G19" s="9"/>
      <c r="H19" s="19" t="s">
        <v>17</v>
      </c>
      <c r="I19" s="9"/>
      <c r="J19" s="20"/>
      <c r="K19" s="13">
        <v>113408.56</v>
      </c>
      <c r="L19" s="21">
        <f>+L18+Tabla134579810[[#This Row],[Debito]]-Tabla134579810[[#This Row],[Credito]]</f>
        <v>3027934.0199999991</v>
      </c>
    </row>
    <row r="20" spans="1:14" ht="15.75" x14ac:dyDescent="0.3">
      <c r="A20" s="1"/>
      <c r="B20" s="8">
        <v>44904</v>
      </c>
      <c r="C20" s="9"/>
      <c r="D20" s="9"/>
      <c r="E20" s="17" t="s">
        <v>28</v>
      </c>
      <c r="F20" s="23" t="s">
        <v>20</v>
      </c>
      <c r="G20" s="9"/>
      <c r="H20" s="19" t="s">
        <v>21</v>
      </c>
      <c r="I20" s="9"/>
      <c r="J20" s="20"/>
      <c r="K20" s="13">
        <v>170.11</v>
      </c>
      <c r="L20" s="21">
        <f>+L19+Tabla134579810[[#This Row],[Debito]]-Tabla134579810[[#This Row],[Credito]]</f>
        <v>3027763.9099999992</v>
      </c>
    </row>
    <row r="21" spans="1:14" ht="15.75" x14ac:dyDescent="0.3">
      <c r="A21" s="1"/>
      <c r="B21" s="8">
        <v>44904</v>
      </c>
      <c r="C21" s="9"/>
      <c r="D21" s="9"/>
      <c r="E21" s="17" t="s">
        <v>29</v>
      </c>
      <c r="F21" s="18" t="s">
        <v>16</v>
      </c>
      <c r="G21" s="9"/>
      <c r="H21" s="19" t="s">
        <v>17</v>
      </c>
      <c r="I21" s="9"/>
      <c r="J21" s="20"/>
      <c r="K21" s="13">
        <v>1200</v>
      </c>
      <c r="L21" s="21">
        <f>+L20+Tabla134579810[[#This Row],[Debito]]-Tabla134579810[[#This Row],[Credito]]</f>
        <v>3026563.9099999992</v>
      </c>
    </row>
    <row r="22" spans="1:14" ht="15.75" x14ac:dyDescent="0.3">
      <c r="A22" s="1"/>
      <c r="B22" s="8">
        <v>44904</v>
      </c>
      <c r="C22" s="9"/>
      <c r="D22" s="9"/>
      <c r="E22" s="17" t="s">
        <v>30</v>
      </c>
      <c r="F22" s="23" t="s">
        <v>20</v>
      </c>
      <c r="G22" s="9"/>
      <c r="H22" s="19" t="s">
        <v>21</v>
      </c>
      <c r="I22" s="9"/>
      <c r="J22" s="20"/>
      <c r="K22" s="13">
        <v>1.8</v>
      </c>
      <c r="L22" s="21">
        <f>+L21+Tabla134579810[[#This Row],[Debito]]-Tabla134579810[[#This Row],[Credito]]</f>
        <v>3026562.1099999994</v>
      </c>
    </row>
    <row r="23" spans="1:14" ht="15.75" x14ac:dyDescent="0.3">
      <c r="A23" s="1"/>
      <c r="B23" s="8">
        <v>44904</v>
      </c>
      <c r="C23" s="9"/>
      <c r="D23" s="9"/>
      <c r="E23" s="17" t="s">
        <v>31</v>
      </c>
      <c r="F23" s="18" t="s">
        <v>16</v>
      </c>
      <c r="G23" s="9"/>
      <c r="H23" s="19" t="s">
        <v>17</v>
      </c>
      <c r="I23" s="9"/>
      <c r="J23" s="20"/>
      <c r="K23" s="13">
        <v>2200</v>
      </c>
      <c r="L23" s="21">
        <f>+L22+Tabla134579810[[#This Row],[Debito]]-Tabla134579810[[#This Row],[Credito]]</f>
        <v>3024362.1099999994</v>
      </c>
    </row>
    <row r="24" spans="1:14" ht="15.75" x14ac:dyDescent="0.3">
      <c r="A24" s="1"/>
      <c r="B24" s="8">
        <v>44904</v>
      </c>
      <c r="C24" s="9"/>
      <c r="D24" s="9"/>
      <c r="E24" s="17" t="s">
        <v>32</v>
      </c>
      <c r="F24" s="23" t="s">
        <v>20</v>
      </c>
      <c r="G24" s="9"/>
      <c r="H24" s="19" t="s">
        <v>21</v>
      </c>
      <c r="I24" s="9"/>
      <c r="J24" s="20"/>
      <c r="K24" s="13">
        <v>3.3</v>
      </c>
      <c r="L24" s="21">
        <f>+L23+Tabla134579810[[#This Row],[Debito]]-Tabla134579810[[#This Row],[Credito]]</f>
        <v>3024358.8099999996</v>
      </c>
      <c r="N24" s="24"/>
    </row>
    <row r="25" spans="1:14" ht="15.75" x14ac:dyDescent="0.3">
      <c r="A25" s="1"/>
      <c r="B25" s="8">
        <v>44910</v>
      </c>
      <c r="C25" s="9"/>
      <c r="D25" s="9"/>
      <c r="E25" s="17" t="s">
        <v>33</v>
      </c>
      <c r="F25" s="18" t="s">
        <v>16</v>
      </c>
      <c r="G25" s="9"/>
      <c r="H25" s="19" t="s">
        <v>17</v>
      </c>
      <c r="I25" s="9"/>
      <c r="J25" s="20"/>
      <c r="K25" s="13">
        <v>53600</v>
      </c>
      <c r="L25" s="21">
        <f>+L24+Tabla134579810[[#This Row],[Debito]]-Tabla134579810[[#This Row],[Credito]]</f>
        <v>2970758.8099999996</v>
      </c>
    </row>
    <row r="26" spans="1:14" ht="15.75" x14ac:dyDescent="0.3">
      <c r="A26" s="1"/>
      <c r="B26" s="8">
        <v>44910</v>
      </c>
      <c r="C26" s="9"/>
      <c r="D26" s="9"/>
      <c r="E26" s="17" t="s">
        <v>34</v>
      </c>
      <c r="F26" s="23" t="s">
        <v>20</v>
      </c>
      <c r="G26" s="9"/>
      <c r="H26" s="19" t="s">
        <v>21</v>
      </c>
      <c r="I26" s="9"/>
      <c r="J26" s="20"/>
      <c r="K26" s="13">
        <v>80.400000000000006</v>
      </c>
      <c r="L26" s="21">
        <f>+L25+Tabla134579810[[#This Row],[Debito]]-Tabla134579810[[#This Row],[Credito]]</f>
        <v>2970678.4099999997</v>
      </c>
    </row>
    <row r="27" spans="1:14" ht="15.75" x14ac:dyDescent="0.3">
      <c r="A27" s="1"/>
      <c r="B27" s="8">
        <v>44910</v>
      </c>
      <c r="C27" s="9"/>
      <c r="D27" s="9"/>
      <c r="E27" s="17" t="s">
        <v>35</v>
      </c>
      <c r="F27" s="18" t="s">
        <v>16</v>
      </c>
      <c r="G27" s="9"/>
      <c r="H27" s="19" t="s">
        <v>17</v>
      </c>
      <c r="I27" s="9"/>
      <c r="J27" s="20"/>
      <c r="K27" s="13">
        <v>11650</v>
      </c>
      <c r="L27" s="21">
        <f>+L26+Tabla134579810[[#This Row],[Debito]]-Tabla134579810[[#This Row],[Credito]]</f>
        <v>2959028.4099999997</v>
      </c>
    </row>
    <row r="28" spans="1:14" ht="15.75" x14ac:dyDescent="0.3">
      <c r="A28" s="1"/>
      <c r="B28" s="8">
        <v>44910</v>
      </c>
      <c r="C28" s="9"/>
      <c r="D28" s="9"/>
      <c r="E28" s="17" t="s">
        <v>36</v>
      </c>
      <c r="F28" s="23" t="s">
        <v>20</v>
      </c>
      <c r="G28" s="9"/>
      <c r="H28" s="19" t="s">
        <v>21</v>
      </c>
      <c r="I28" s="9"/>
      <c r="J28" s="20"/>
      <c r="K28" s="13">
        <v>17.48</v>
      </c>
      <c r="L28" s="21">
        <f>+L27+Tabla134579810[[#This Row],[Debito]]-Tabla134579810[[#This Row],[Credito]]</f>
        <v>2959010.9299999997</v>
      </c>
    </row>
    <row r="29" spans="1:14" ht="15.75" x14ac:dyDescent="0.3">
      <c r="A29" s="1"/>
      <c r="B29" s="8">
        <v>44910</v>
      </c>
      <c r="C29" s="9"/>
      <c r="D29" s="9"/>
      <c r="E29" s="17" t="s">
        <v>37</v>
      </c>
      <c r="F29" s="18" t="s">
        <v>16</v>
      </c>
      <c r="G29" s="9"/>
      <c r="H29" s="19" t="s">
        <v>17</v>
      </c>
      <c r="I29" s="9"/>
      <c r="J29" s="20"/>
      <c r="K29" s="25">
        <v>10100</v>
      </c>
      <c r="L29" s="21">
        <f>+L28+Tabla134579810[[#This Row],[Debito]]-Tabla134579810[[#This Row],[Credito]]</f>
        <v>2948910.9299999997</v>
      </c>
    </row>
    <row r="30" spans="1:14" ht="15.75" x14ac:dyDescent="0.3">
      <c r="A30" s="1"/>
      <c r="B30" s="8">
        <v>44910</v>
      </c>
      <c r="C30" s="9"/>
      <c r="D30" s="9"/>
      <c r="E30" s="17" t="s">
        <v>38</v>
      </c>
      <c r="F30" s="23" t="s">
        <v>20</v>
      </c>
      <c r="G30" s="9"/>
      <c r="H30" s="19" t="s">
        <v>21</v>
      </c>
      <c r="I30" s="9"/>
      <c r="J30" s="20"/>
      <c r="K30" s="25">
        <v>15.15</v>
      </c>
      <c r="L30" s="21">
        <f>+L29+Tabla134579810[[#This Row],[Debito]]-Tabla134579810[[#This Row],[Credito]]</f>
        <v>2948895.78</v>
      </c>
    </row>
    <row r="31" spans="1:14" ht="15.75" x14ac:dyDescent="0.3">
      <c r="A31" s="1"/>
      <c r="B31" s="8">
        <v>44910</v>
      </c>
      <c r="C31" s="9"/>
      <c r="D31" s="9"/>
      <c r="E31" s="17" t="s">
        <v>39</v>
      </c>
      <c r="F31" s="18" t="s">
        <v>16</v>
      </c>
      <c r="G31" s="9"/>
      <c r="H31" s="19" t="s">
        <v>17</v>
      </c>
      <c r="I31" s="9"/>
      <c r="J31" s="20"/>
      <c r="K31" s="13">
        <v>9500</v>
      </c>
      <c r="L31" s="21">
        <f>+L30+Tabla134579810[[#This Row],[Debito]]-Tabla134579810[[#This Row],[Credito]]</f>
        <v>2939395.78</v>
      </c>
    </row>
    <row r="32" spans="1:14" ht="15.75" x14ac:dyDescent="0.3">
      <c r="A32" s="1"/>
      <c r="B32" s="8">
        <v>44910</v>
      </c>
      <c r="C32" s="9"/>
      <c r="D32" s="9"/>
      <c r="E32" s="17" t="s">
        <v>38</v>
      </c>
      <c r="F32" s="23" t="s">
        <v>20</v>
      </c>
      <c r="G32" s="9"/>
      <c r="H32" s="19" t="s">
        <v>21</v>
      </c>
      <c r="I32" s="9"/>
      <c r="J32" s="20"/>
      <c r="K32" s="25">
        <v>14.25</v>
      </c>
      <c r="L32" s="21">
        <f>+L31+Tabla134579810[[#This Row],[Debito]]-Tabla134579810[[#This Row],[Credito]]</f>
        <v>2939381.53</v>
      </c>
    </row>
    <row r="33" spans="1:12" ht="15.75" x14ac:dyDescent="0.3">
      <c r="A33" s="1"/>
      <c r="B33" s="8">
        <v>44910</v>
      </c>
      <c r="C33" s="9"/>
      <c r="D33" s="9"/>
      <c r="E33" s="17" t="s">
        <v>40</v>
      </c>
      <c r="F33" s="18" t="s">
        <v>16</v>
      </c>
      <c r="G33" s="9"/>
      <c r="H33" s="19" t="s">
        <v>17</v>
      </c>
      <c r="I33" s="9"/>
      <c r="J33" s="20"/>
      <c r="K33" s="25">
        <v>44100</v>
      </c>
      <c r="L33" s="21">
        <f>+L32+Tabla134579810[[#This Row],[Debito]]-Tabla134579810[[#This Row],[Credito]]</f>
        <v>2895281.53</v>
      </c>
    </row>
    <row r="34" spans="1:12" ht="15.75" x14ac:dyDescent="0.3">
      <c r="A34" s="1"/>
      <c r="B34" s="8">
        <v>44910</v>
      </c>
      <c r="C34" s="9"/>
      <c r="D34" s="9"/>
      <c r="E34" s="17" t="s">
        <v>41</v>
      </c>
      <c r="F34" s="23" t="s">
        <v>20</v>
      </c>
      <c r="G34" s="9"/>
      <c r="H34" s="19" t="s">
        <v>21</v>
      </c>
      <c r="I34" s="9"/>
      <c r="J34" s="20"/>
      <c r="K34" s="25">
        <v>66.150000000000006</v>
      </c>
      <c r="L34" s="21">
        <f>+L33+Tabla134579810[[#This Row],[Debito]]-Tabla134579810[[#This Row],[Credito]]</f>
        <v>2895215.38</v>
      </c>
    </row>
    <row r="35" spans="1:12" ht="15.75" x14ac:dyDescent="0.3">
      <c r="A35" s="1"/>
      <c r="B35" s="8">
        <v>44911</v>
      </c>
      <c r="C35" s="9"/>
      <c r="D35" s="9"/>
      <c r="E35" s="17" t="s">
        <v>42</v>
      </c>
      <c r="F35" s="18" t="s">
        <v>16</v>
      </c>
      <c r="G35" s="9"/>
      <c r="H35" s="19" t="s">
        <v>17</v>
      </c>
      <c r="I35" s="9"/>
      <c r="J35" s="20"/>
      <c r="K35" s="25">
        <v>115957.5</v>
      </c>
      <c r="L35" s="21">
        <f>+L34+Tabla134579810[[#This Row],[Debito]]-Tabla134579810[[#This Row],[Credito]]</f>
        <v>2779257.88</v>
      </c>
    </row>
    <row r="36" spans="1:12" ht="15.75" x14ac:dyDescent="0.3">
      <c r="A36" s="1"/>
      <c r="B36" s="8">
        <v>44914</v>
      </c>
      <c r="C36" s="9"/>
      <c r="D36" s="9"/>
      <c r="E36" s="17" t="s">
        <v>43</v>
      </c>
      <c r="F36" s="23" t="s">
        <v>20</v>
      </c>
      <c r="G36" s="9"/>
      <c r="H36" s="19" t="s">
        <v>21</v>
      </c>
      <c r="I36" s="9"/>
      <c r="J36" s="20"/>
      <c r="K36" s="25">
        <v>173.94</v>
      </c>
      <c r="L36" s="21">
        <f>+L35+Tabla134579810[[#This Row],[Debito]]-Tabla134579810[[#This Row],[Credito]]</f>
        <v>2779083.94</v>
      </c>
    </row>
    <row r="37" spans="1:12" ht="15.75" x14ac:dyDescent="0.3">
      <c r="A37" s="1"/>
      <c r="B37" s="8">
        <v>44916</v>
      </c>
      <c r="C37" s="9"/>
      <c r="D37" s="9"/>
      <c r="E37" s="17" t="s">
        <v>44</v>
      </c>
      <c r="F37" s="18" t="s">
        <v>45</v>
      </c>
      <c r="G37" s="9"/>
      <c r="H37" s="19" t="s">
        <v>46</v>
      </c>
      <c r="I37" s="9"/>
      <c r="J37" s="20">
        <v>1859977.99</v>
      </c>
      <c r="K37" s="25"/>
      <c r="L37" s="21">
        <f>+L36+Tabla134579810[[#This Row],[Debito]]-Tabla134579810[[#This Row],[Credito]]</f>
        <v>4639061.93</v>
      </c>
    </row>
    <row r="38" spans="1:12" ht="15.75" x14ac:dyDescent="0.3">
      <c r="A38" s="1"/>
      <c r="B38" s="8">
        <v>44917</v>
      </c>
      <c r="C38" s="9"/>
      <c r="D38" s="9"/>
      <c r="E38" s="17" t="s">
        <v>47</v>
      </c>
      <c r="F38" s="18" t="s">
        <v>16</v>
      </c>
      <c r="G38" s="9"/>
      <c r="H38" s="19" t="s">
        <v>17</v>
      </c>
      <c r="I38" s="9"/>
      <c r="J38" s="20"/>
      <c r="K38" s="25">
        <v>6900</v>
      </c>
      <c r="L38" s="21">
        <f t="shared" ref="L38:L57" si="0">+J38-K38+L37</f>
        <v>4632161.93</v>
      </c>
    </row>
    <row r="39" spans="1:12" ht="15.75" x14ac:dyDescent="0.3">
      <c r="A39" s="1"/>
      <c r="B39" s="8">
        <v>44917</v>
      </c>
      <c r="C39" s="9"/>
      <c r="D39" s="9"/>
      <c r="E39" s="17" t="s">
        <v>48</v>
      </c>
      <c r="F39" s="23" t="s">
        <v>20</v>
      </c>
      <c r="G39" s="9"/>
      <c r="H39" s="19" t="s">
        <v>21</v>
      </c>
      <c r="I39" s="9"/>
      <c r="J39" s="20"/>
      <c r="K39" s="25">
        <v>10.35</v>
      </c>
      <c r="L39" s="21">
        <f t="shared" si="0"/>
        <v>4632151.58</v>
      </c>
    </row>
    <row r="40" spans="1:12" ht="15.75" x14ac:dyDescent="0.3">
      <c r="A40" s="1"/>
      <c r="B40" s="8">
        <v>44917</v>
      </c>
      <c r="C40" s="9"/>
      <c r="D40" s="9"/>
      <c r="E40" s="17" t="s">
        <v>49</v>
      </c>
      <c r="F40" s="18" t="s">
        <v>16</v>
      </c>
      <c r="G40" s="9"/>
      <c r="H40" s="19" t="s">
        <v>17</v>
      </c>
      <c r="I40" s="9"/>
      <c r="J40" s="20"/>
      <c r="K40" s="25">
        <v>6000</v>
      </c>
      <c r="L40" s="21">
        <f t="shared" si="0"/>
        <v>4626151.58</v>
      </c>
    </row>
    <row r="41" spans="1:12" ht="15.75" x14ac:dyDescent="0.3">
      <c r="A41" s="1"/>
      <c r="B41" s="8">
        <v>44917</v>
      </c>
      <c r="C41" s="9"/>
      <c r="D41" s="9"/>
      <c r="E41" s="17" t="s">
        <v>48</v>
      </c>
      <c r="F41" s="23" t="s">
        <v>20</v>
      </c>
      <c r="G41" s="9"/>
      <c r="H41" s="19" t="s">
        <v>21</v>
      </c>
      <c r="I41" s="9"/>
      <c r="J41" s="20"/>
      <c r="K41" s="25">
        <v>9</v>
      </c>
      <c r="L41" s="21">
        <f t="shared" si="0"/>
        <v>4626142.58</v>
      </c>
    </row>
    <row r="42" spans="1:12" ht="15.75" x14ac:dyDescent="0.3">
      <c r="A42" s="1"/>
      <c r="B42" s="8">
        <v>44917</v>
      </c>
      <c r="C42" s="9"/>
      <c r="D42" s="9"/>
      <c r="E42" s="17" t="s">
        <v>50</v>
      </c>
      <c r="F42" s="18" t="s">
        <v>16</v>
      </c>
      <c r="G42" s="9"/>
      <c r="H42" s="19" t="s">
        <v>17</v>
      </c>
      <c r="I42" s="9"/>
      <c r="J42" s="20"/>
      <c r="K42" s="25">
        <v>5600</v>
      </c>
      <c r="L42" s="21">
        <f t="shared" si="0"/>
        <v>4620542.58</v>
      </c>
    </row>
    <row r="43" spans="1:12" ht="15.75" x14ac:dyDescent="0.3">
      <c r="A43" s="1"/>
      <c r="B43" s="8">
        <v>44917</v>
      </c>
      <c r="C43" s="9"/>
      <c r="D43" s="9"/>
      <c r="E43" s="17" t="s">
        <v>51</v>
      </c>
      <c r="F43" s="23" t="s">
        <v>20</v>
      </c>
      <c r="G43" s="9"/>
      <c r="H43" s="19" t="s">
        <v>21</v>
      </c>
      <c r="I43" s="9"/>
      <c r="J43" s="20"/>
      <c r="K43" s="25">
        <v>8.4</v>
      </c>
      <c r="L43" s="21">
        <f t="shared" si="0"/>
        <v>4620534.18</v>
      </c>
    </row>
    <row r="44" spans="1:12" ht="15.75" x14ac:dyDescent="0.3">
      <c r="A44" s="1"/>
      <c r="B44" s="8">
        <v>44917</v>
      </c>
      <c r="C44" s="9"/>
      <c r="D44" s="9"/>
      <c r="E44" s="17" t="s">
        <v>52</v>
      </c>
      <c r="F44" s="18" t="s">
        <v>16</v>
      </c>
      <c r="G44" s="9"/>
      <c r="H44" s="19" t="s">
        <v>17</v>
      </c>
      <c r="I44" s="9"/>
      <c r="J44" s="20"/>
      <c r="K44" s="25">
        <v>6000</v>
      </c>
      <c r="L44" s="21">
        <f t="shared" si="0"/>
        <v>4614534.18</v>
      </c>
    </row>
    <row r="45" spans="1:12" ht="15.75" x14ac:dyDescent="0.3">
      <c r="A45" s="1"/>
      <c r="B45" s="8">
        <v>44917</v>
      </c>
      <c r="C45" s="9"/>
      <c r="D45" s="9"/>
      <c r="E45" s="17" t="s">
        <v>51</v>
      </c>
      <c r="F45" s="23" t="s">
        <v>20</v>
      </c>
      <c r="G45" s="9"/>
      <c r="H45" s="19" t="s">
        <v>21</v>
      </c>
      <c r="I45" s="9"/>
      <c r="J45" s="20"/>
      <c r="K45" s="25">
        <v>9</v>
      </c>
      <c r="L45" s="21">
        <f t="shared" si="0"/>
        <v>4614525.18</v>
      </c>
    </row>
    <row r="46" spans="1:12" ht="15.75" x14ac:dyDescent="0.3">
      <c r="A46" s="1"/>
      <c r="B46" s="8">
        <v>44918</v>
      </c>
      <c r="C46" s="9"/>
      <c r="D46" s="9"/>
      <c r="E46" s="17" t="s">
        <v>53</v>
      </c>
      <c r="F46" s="18" t="s">
        <v>16</v>
      </c>
      <c r="G46" s="9"/>
      <c r="H46" s="19" t="s">
        <v>17</v>
      </c>
      <c r="I46" s="9"/>
      <c r="J46" s="20"/>
      <c r="K46" s="25">
        <v>12232</v>
      </c>
      <c r="L46" s="21">
        <f t="shared" si="0"/>
        <v>4602293.18</v>
      </c>
    </row>
    <row r="47" spans="1:12" ht="15.75" x14ac:dyDescent="0.3">
      <c r="A47" s="1"/>
      <c r="B47" s="8">
        <v>44918</v>
      </c>
      <c r="C47" s="9"/>
      <c r="D47" s="9"/>
      <c r="E47" s="17" t="s">
        <v>54</v>
      </c>
      <c r="F47" s="23" t="s">
        <v>20</v>
      </c>
      <c r="G47" s="9"/>
      <c r="H47" s="19" t="s">
        <v>21</v>
      </c>
      <c r="I47" s="9"/>
      <c r="J47" s="20"/>
      <c r="K47" s="25">
        <v>18.350000000000001</v>
      </c>
      <c r="L47" s="21">
        <f t="shared" si="0"/>
        <v>4602274.83</v>
      </c>
    </row>
    <row r="48" spans="1:12" ht="15.75" x14ac:dyDescent="0.3">
      <c r="A48" s="1"/>
      <c r="B48" s="8">
        <v>44918</v>
      </c>
      <c r="C48" s="9"/>
      <c r="D48" s="9"/>
      <c r="E48" s="17" t="s">
        <v>55</v>
      </c>
      <c r="F48" s="18" t="s">
        <v>16</v>
      </c>
      <c r="G48" s="9"/>
      <c r="H48" s="19" t="s">
        <v>17</v>
      </c>
      <c r="I48" s="9"/>
      <c r="J48" s="20"/>
      <c r="K48" s="25">
        <v>9975</v>
      </c>
      <c r="L48" s="21">
        <f t="shared" si="0"/>
        <v>4592299.83</v>
      </c>
    </row>
    <row r="49" spans="1:15" ht="15.75" x14ac:dyDescent="0.3">
      <c r="A49" s="1"/>
      <c r="B49" s="8">
        <v>44918</v>
      </c>
      <c r="C49" s="9"/>
      <c r="D49" s="9"/>
      <c r="E49" s="17" t="s">
        <v>54</v>
      </c>
      <c r="F49" s="23" t="s">
        <v>20</v>
      </c>
      <c r="G49" s="9"/>
      <c r="H49" s="19" t="s">
        <v>21</v>
      </c>
      <c r="I49" s="9"/>
      <c r="J49" s="20"/>
      <c r="K49" s="25">
        <v>14.96</v>
      </c>
      <c r="L49" s="21">
        <f t="shared" si="0"/>
        <v>4592284.87</v>
      </c>
    </row>
    <row r="50" spans="1:15" ht="15.75" x14ac:dyDescent="0.3">
      <c r="A50" s="1"/>
      <c r="B50" s="8">
        <v>44923</v>
      </c>
      <c r="C50" s="9"/>
      <c r="D50" s="9"/>
      <c r="E50" s="17" t="s">
        <v>56</v>
      </c>
      <c r="F50" s="18" t="s">
        <v>16</v>
      </c>
      <c r="G50" s="9"/>
      <c r="H50" s="19" t="s">
        <v>17</v>
      </c>
      <c r="I50" s="9"/>
      <c r="J50" s="20"/>
      <c r="K50" s="25">
        <v>295215</v>
      </c>
      <c r="L50" s="21">
        <f t="shared" si="0"/>
        <v>4297069.87</v>
      </c>
    </row>
    <row r="51" spans="1:15" ht="15.75" x14ac:dyDescent="0.3">
      <c r="A51" s="1"/>
      <c r="B51" s="8">
        <v>44923</v>
      </c>
      <c r="C51" s="9"/>
      <c r="D51" s="9"/>
      <c r="E51" s="17" t="s">
        <v>57</v>
      </c>
      <c r="F51" s="18" t="s">
        <v>16</v>
      </c>
      <c r="G51" s="9"/>
      <c r="H51" s="19" t="s">
        <v>17</v>
      </c>
      <c r="I51" s="9"/>
      <c r="J51" s="20"/>
      <c r="K51" s="25">
        <v>7107.5</v>
      </c>
      <c r="L51" s="21">
        <f t="shared" si="0"/>
        <v>4289962.37</v>
      </c>
    </row>
    <row r="52" spans="1:15" ht="15.75" x14ac:dyDescent="0.3">
      <c r="A52" s="1"/>
      <c r="B52" s="8">
        <v>44923</v>
      </c>
      <c r="C52" s="9"/>
      <c r="D52" s="9"/>
      <c r="E52" s="17" t="s">
        <v>58</v>
      </c>
      <c r="F52" s="23" t="s">
        <v>20</v>
      </c>
      <c r="G52" s="9"/>
      <c r="H52" s="19" t="s">
        <v>21</v>
      </c>
      <c r="I52" s="9"/>
      <c r="J52" s="20"/>
      <c r="K52" s="25">
        <v>10.66</v>
      </c>
      <c r="L52" s="21">
        <f t="shared" si="0"/>
        <v>4289951.71</v>
      </c>
    </row>
    <row r="53" spans="1:15" ht="15.75" x14ac:dyDescent="0.3">
      <c r="A53" s="1"/>
      <c r="B53" s="8">
        <v>44924</v>
      </c>
      <c r="C53" s="9"/>
      <c r="D53" s="9"/>
      <c r="E53" s="17" t="s">
        <v>59</v>
      </c>
      <c r="F53" s="23" t="s">
        <v>20</v>
      </c>
      <c r="G53" s="9"/>
      <c r="H53" s="19" t="s">
        <v>21</v>
      </c>
      <c r="I53" s="9"/>
      <c r="J53" s="20"/>
      <c r="K53" s="25">
        <v>442.82</v>
      </c>
      <c r="L53" s="21">
        <f t="shared" si="0"/>
        <v>4289508.8899999997</v>
      </c>
    </row>
    <row r="54" spans="1:15" ht="15.75" x14ac:dyDescent="0.3">
      <c r="A54" s="1"/>
      <c r="B54" s="8">
        <v>44924</v>
      </c>
      <c r="C54" s="9"/>
      <c r="D54" s="9"/>
      <c r="E54" s="17" t="s">
        <v>60</v>
      </c>
      <c r="F54" s="18" t="s">
        <v>16</v>
      </c>
      <c r="G54" s="9"/>
      <c r="H54" s="19" t="s">
        <v>17</v>
      </c>
      <c r="I54" s="9"/>
      <c r="J54" s="20"/>
      <c r="K54" s="25">
        <v>21150</v>
      </c>
      <c r="L54" s="21">
        <f t="shared" si="0"/>
        <v>4268358.8899999997</v>
      </c>
    </row>
    <row r="55" spans="1:15" ht="15.75" x14ac:dyDescent="0.3">
      <c r="A55" s="1"/>
      <c r="B55" s="8">
        <v>44924</v>
      </c>
      <c r="C55" s="9"/>
      <c r="D55" s="9"/>
      <c r="E55" s="17" t="s">
        <v>61</v>
      </c>
      <c r="F55" s="23" t="s">
        <v>20</v>
      </c>
      <c r="G55" s="9"/>
      <c r="H55" s="19" t="s">
        <v>21</v>
      </c>
      <c r="I55" s="9"/>
      <c r="J55" s="20"/>
      <c r="K55" s="25">
        <v>31.73</v>
      </c>
      <c r="L55" s="21">
        <f t="shared" si="0"/>
        <v>4268327.1599999992</v>
      </c>
    </row>
    <row r="56" spans="1:15" ht="15.75" x14ac:dyDescent="0.3">
      <c r="A56" s="1"/>
      <c r="B56" s="8">
        <v>44925</v>
      </c>
      <c r="C56" s="9"/>
      <c r="D56" s="9"/>
      <c r="E56" s="17" t="s">
        <v>62</v>
      </c>
      <c r="F56" s="23" t="s">
        <v>20</v>
      </c>
      <c r="G56" s="9"/>
      <c r="H56" s="26" t="s">
        <v>63</v>
      </c>
      <c r="I56" s="9"/>
      <c r="J56" s="20"/>
      <c r="K56" s="25">
        <v>175</v>
      </c>
      <c r="L56" s="21">
        <f t="shared" si="0"/>
        <v>4268152.1599999992</v>
      </c>
    </row>
    <row r="57" spans="1:15" ht="15.75" x14ac:dyDescent="0.3">
      <c r="A57" s="1"/>
      <c r="B57" s="8"/>
      <c r="C57" s="8"/>
      <c r="D57" s="9"/>
      <c r="E57" s="27"/>
      <c r="F57" s="18"/>
      <c r="G57" s="19"/>
      <c r="H57" s="19"/>
      <c r="I57" s="9"/>
      <c r="J57" s="20"/>
      <c r="K57" s="28"/>
      <c r="L57" s="21">
        <f t="shared" si="0"/>
        <v>4268152.1599999992</v>
      </c>
    </row>
    <row r="58" spans="1:15" ht="16.5" thickBot="1" x14ac:dyDescent="0.35">
      <c r="A58" s="1"/>
      <c r="B58" s="29" t="s">
        <v>64</v>
      </c>
      <c r="C58" s="30"/>
      <c r="D58" s="30"/>
      <c r="E58" s="30"/>
      <c r="F58" s="29"/>
      <c r="G58" s="29"/>
      <c r="H58" s="31"/>
      <c r="I58" s="30"/>
      <c r="J58" s="32">
        <f>SUM(J11:J57)</f>
        <v>1859977.99</v>
      </c>
      <c r="K58" s="32">
        <f>SUM(K9:K57)</f>
        <v>1262205.7799999998</v>
      </c>
      <c r="L58" s="33">
        <f>+L57</f>
        <v>4268152.1599999992</v>
      </c>
      <c r="N58" s="22">
        <f>+[2]Conciliacion!$J$38-L58</f>
        <v>-597772.20999999903</v>
      </c>
      <c r="O58">
        <f>+N58/2</f>
        <v>-298886.10499999952</v>
      </c>
    </row>
    <row r="59" spans="1:15" ht="16.5" thickTop="1" x14ac:dyDescent="0.3">
      <c r="A59" s="1"/>
      <c r="B59" s="1"/>
      <c r="C59" s="1"/>
      <c r="D59" s="1"/>
      <c r="E59" s="1"/>
      <c r="F59" s="1"/>
      <c r="G59" s="1"/>
      <c r="H59" s="1"/>
      <c r="I59" s="1"/>
      <c r="J59" s="2"/>
      <c r="K59" s="2"/>
      <c r="L59" s="34"/>
    </row>
    <row r="60" spans="1:15" ht="15.75" x14ac:dyDescent="0.3">
      <c r="A60" s="1"/>
      <c r="B60" s="1"/>
      <c r="C60" s="1"/>
      <c r="D60" s="1"/>
      <c r="E60" s="1"/>
      <c r="F60" s="1"/>
      <c r="G60" s="1"/>
      <c r="H60" s="1"/>
      <c r="I60" s="1"/>
      <c r="J60" s="2"/>
      <c r="K60" s="2"/>
      <c r="L60" s="1"/>
    </row>
    <row r="61" spans="1:15" ht="15.75" x14ac:dyDescent="0.3">
      <c r="A61" s="1"/>
      <c r="B61" s="1"/>
      <c r="C61" s="1"/>
      <c r="D61" s="1"/>
      <c r="E61" s="1"/>
      <c r="F61" s="1"/>
      <c r="G61" s="1"/>
      <c r="H61" s="1"/>
      <c r="I61" s="1"/>
      <c r="J61" s="2"/>
      <c r="K61" s="2"/>
      <c r="L61" s="1"/>
    </row>
    <row r="62" spans="1:15" ht="15.75" x14ac:dyDescent="0.3">
      <c r="A62" s="1"/>
      <c r="B62" s="1"/>
      <c r="C62" s="1"/>
      <c r="D62" s="1"/>
      <c r="E62" s="1"/>
      <c r="F62" s="1"/>
      <c r="G62" s="1"/>
      <c r="H62" s="1"/>
      <c r="I62" s="1"/>
      <c r="J62" s="2"/>
      <c r="K62" s="2"/>
      <c r="L62" s="34"/>
    </row>
    <row r="63" spans="1:15" ht="15.75" x14ac:dyDescent="0.3">
      <c r="A63" s="1"/>
      <c r="B63" s="1"/>
      <c r="E63" s="1"/>
      <c r="F63" s="1"/>
      <c r="G63" s="1"/>
      <c r="H63" s="1"/>
      <c r="I63" s="1"/>
      <c r="J63" s="2"/>
    </row>
    <row r="64" spans="1:15" ht="15.75" x14ac:dyDescent="0.3">
      <c r="A64" s="1"/>
      <c r="B64" s="1"/>
      <c r="C64" s="36" t="s">
        <v>65</v>
      </c>
      <c r="D64" s="36"/>
      <c r="E64" s="36"/>
      <c r="G64" s="1"/>
      <c r="H64" s="37" t="s">
        <v>66</v>
      </c>
      <c r="I64" s="1"/>
      <c r="K64" s="36" t="s">
        <v>66</v>
      </c>
      <c r="L64" s="36"/>
    </row>
    <row r="65" spans="1:14" ht="15.75" x14ac:dyDescent="0.3">
      <c r="A65" s="1"/>
      <c r="B65" s="1"/>
      <c r="C65" s="38" t="s">
        <v>67</v>
      </c>
      <c r="D65" s="38"/>
      <c r="E65" s="38"/>
      <c r="G65" s="39"/>
      <c r="H65" s="40" t="s">
        <v>68</v>
      </c>
      <c r="I65" s="1"/>
      <c r="J65" s="1"/>
      <c r="K65" s="38" t="s">
        <v>69</v>
      </c>
      <c r="L65" s="38"/>
    </row>
    <row r="66" spans="1:14" ht="15.75" x14ac:dyDescent="0.3">
      <c r="A66" s="1"/>
      <c r="B66" s="1"/>
      <c r="C66" s="3" t="s">
        <v>70</v>
      </c>
      <c r="D66" s="3"/>
      <c r="E66" s="3"/>
      <c r="G66" s="39"/>
      <c r="H66" s="39" t="s">
        <v>71</v>
      </c>
      <c r="I66" s="1"/>
      <c r="J66" s="1"/>
      <c r="K66" s="3" t="s">
        <v>72</v>
      </c>
      <c r="L66" s="3"/>
    </row>
    <row r="67" spans="1:14" ht="15.75" x14ac:dyDescent="0.3">
      <c r="A67" s="1"/>
      <c r="B67" s="1"/>
      <c r="C67" s="1"/>
      <c r="D67" s="1"/>
      <c r="E67" s="1"/>
      <c r="F67" s="1"/>
      <c r="G67" s="1"/>
      <c r="H67" s="1"/>
      <c r="I67" s="1"/>
      <c r="J67" s="2"/>
      <c r="K67" s="2"/>
      <c r="L67" s="1"/>
    </row>
    <row r="68" spans="1:14" ht="15.75" x14ac:dyDescent="0.3">
      <c r="A68" s="1"/>
      <c r="B68" s="41"/>
      <c r="C68" s="41"/>
      <c r="D68" s="41"/>
      <c r="E68" s="41"/>
      <c r="F68" s="41"/>
      <c r="G68" s="41"/>
      <c r="H68" s="41"/>
      <c r="I68" s="41"/>
      <c r="J68" s="42"/>
      <c r="K68" s="42"/>
      <c r="L68" s="41"/>
    </row>
    <row r="69" spans="1:14" ht="15.75" x14ac:dyDescent="0.3">
      <c r="A69" s="1"/>
      <c r="B69" s="1"/>
      <c r="C69" s="1"/>
      <c r="D69" s="1"/>
      <c r="E69" s="1"/>
      <c r="F69" s="1"/>
      <c r="G69" s="1"/>
      <c r="H69" s="1"/>
      <c r="I69" s="1"/>
      <c r="J69" s="2"/>
      <c r="K69" s="2"/>
      <c r="L69" s="1"/>
    </row>
    <row r="70" spans="1:14" ht="15.75" x14ac:dyDescent="0.3">
      <c r="A70" s="1"/>
      <c r="B70" s="1"/>
      <c r="C70" s="1"/>
      <c r="D70" s="1"/>
      <c r="E70" s="1"/>
      <c r="F70" s="1"/>
      <c r="G70" s="1"/>
      <c r="H70" s="1"/>
      <c r="I70" s="1"/>
      <c r="J70" s="2"/>
      <c r="K70" s="2"/>
      <c r="L70" s="1"/>
    </row>
    <row r="71" spans="1:14" ht="15.75" x14ac:dyDescent="0.3">
      <c r="A71" s="1"/>
      <c r="B71" s="1"/>
      <c r="C71" s="1"/>
      <c r="D71" s="1"/>
      <c r="E71" s="1"/>
      <c r="F71" s="1"/>
      <c r="G71" s="1"/>
      <c r="H71" s="1"/>
      <c r="I71" s="1"/>
      <c r="J71" s="2"/>
      <c r="K71" s="2"/>
      <c r="L71" s="1"/>
    </row>
    <row r="72" spans="1:14" ht="15.75" x14ac:dyDescent="0.3">
      <c r="A72" s="1"/>
      <c r="B72" s="1"/>
      <c r="C72" s="1"/>
      <c r="D72" s="1"/>
      <c r="E72" s="1"/>
      <c r="F72" s="1"/>
      <c r="G72" s="1"/>
      <c r="H72" s="1"/>
      <c r="I72" s="1"/>
      <c r="J72" s="2"/>
      <c r="K72" s="2"/>
      <c r="L72" s="1"/>
    </row>
    <row r="73" spans="1:14" ht="15.75" x14ac:dyDescent="0.3">
      <c r="A73" s="1"/>
      <c r="B73" s="3" t="s">
        <v>0</v>
      </c>
      <c r="C73" s="3"/>
      <c r="D73" s="3"/>
      <c r="E73" s="3"/>
      <c r="F73" s="3"/>
      <c r="G73" s="3"/>
      <c r="H73" s="3"/>
      <c r="I73" s="3"/>
      <c r="J73" s="3"/>
      <c r="K73" s="3"/>
      <c r="L73" s="3"/>
    </row>
    <row r="74" spans="1:14" ht="15.75" x14ac:dyDescent="0.3">
      <c r="A74" s="1"/>
      <c r="B74" s="3" t="s">
        <v>1</v>
      </c>
      <c r="C74" s="3"/>
      <c r="D74" s="3"/>
      <c r="E74" s="3"/>
      <c r="F74" s="3"/>
      <c r="G74" s="3"/>
      <c r="H74" s="3"/>
      <c r="I74" s="3"/>
      <c r="J74" s="3"/>
      <c r="K74" s="3"/>
      <c r="L74" s="3"/>
    </row>
    <row r="75" spans="1:14" ht="15.75" x14ac:dyDescent="0.3">
      <c r="A75" s="1"/>
      <c r="B75" s="3" t="s">
        <v>73</v>
      </c>
      <c r="C75" s="3"/>
      <c r="D75" s="3"/>
      <c r="E75" s="3"/>
      <c r="F75" s="3"/>
      <c r="G75" s="3"/>
      <c r="H75" s="3"/>
      <c r="I75" s="3"/>
      <c r="J75" s="3"/>
      <c r="K75" s="3"/>
      <c r="L75" s="3"/>
    </row>
    <row r="76" spans="1:14" ht="15.75" x14ac:dyDescent="0.3">
      <c r="A76" s="1"/>
      <c r="B76" s="4" t="str">
        <f>+B5</f>
        <v>DICIEMBRE DEL 2022</v>
      </c>
      <c r="C76" s="4"/>
      <c r="D76" s="4"/>
      <c r="E76" s="4"/>
      <c r="F76" s="4"/>
      <c r="G76" s="4"/>
      <c r="H76" s="4"/>
      <c r="I76" s="4"/>
      <c r="J76" s="4"/>
      <c r="K76" s="4"/>
      <c r="L76" s="4"/>
    </row>
    <row r="77" spans="1:14" ht="15.75" x14ac:dyDescent="0.3">
      <c r="A77" s="1"/>
      <c r="B77" s="1"/>
      <c r="C77" s="1"/>
      <c r="D77" s="1"/>
      <c r="E77" s="1"/>
      <c r="F77" s="1"/>
      <c r="G77" s="1"/>
      <c r="H77" s="1"/>
      <c r="I77" s="1"/>
      <c r="J77" s="2"/>
      <c r="K77" s="2"/>
      <c r="L77" s="1"/>
    </row>
    <row r="78" spans="1:14" ht="15.75" x14ac:dyDescent="0.3">
      <c r="A78" s="1"/>
      <c r="B78" s="5" t="s">
        <v>4</v>
      </c>
      <c r="C78" s="5" t="s">
        <v>74</v>
      </c>
      <c r="D78" s="5" t="s">
        <v>6</v>
      </c>
      <c r="E78" s="5" t="s">
        <v>7</v>
      </c>
      <c r="F78" s="5" t="s">
        <v>8</v>
      </c>
      <c r="G78" s="5"/>
      <c r="H78" s="5" t="s">
        <v>10</v>
      </c>
      <c r="I78" s="5"/>
      <c r="J78" s="6" t="s">
        <v>12</v>
      </c>
      <c r="K78" s="6" t="s">
        <v>13</v>
      </c>
      <c r="L78" s="5" t="s">
        <v>14</v>
      </c>
    </row>
    <row r="79" spans="1:14" ht="15.75" x14ac:dyDescent="0.3">
      <c r="A79" s="1"/>
      <c r="B79" s="43"/>
      <c r="C79" s="40"/>
      <c r="D79" s="1"/>
      <c r="E79" s="1"/>
      <c r="F79" s="44"/>
      <c r="G79" s="1"/>
      <c r="H79" s="45" t="s">
        <v>75</v>
      </c>
      <c r="I79" s="1"/>
      <c r="J79" s="2"/>
      <c r="K79" s="2"/>
      <c r="L79" s="2">
        <f>+'[1]Noviembre 2022'!L138</f>
        <v>957371492.86956751</v>
      </c>
    </row>
    <row r="80" spans="1:14" ht="45" x14ac:dyDescent="0.3">
      <c r="A80" s="1"/>
      <c r="B80" s="46">
        <v>44896</v>
      </c>
      <c r="C80" s="47">
        <v>3328</v>
      </c>
      <c r="D80" s="48"/>
      <c r="E80" s="49" t="s">
        <v>76</v>
      </c>
      <c r="F80" s="49" t="s">
        <v>77</v>
      </c>
      <c r="G80" s="50"/>
      <c r="H80" s="51" t="s">
        <v>78</v>
      </c>
      <c r="I80" s="48"/>
      <c r="J80" s="52"/>
      <c r="K80" s="53">
        <v>19500</v>
      </c>
      <c r="L80" s="54">
        <f t="shared" ref="L80:L143" si="1">+L79+J80-K80</f>
        <v>957351992.86956751</v>
      </c>
      <c r="N80" s="24"/>
    </row>
    <row r="81" spans="1:16" ht="33" x14ac:dyDescent="0.3">
      <c r="A81" s="1"/>
      <c r="B81" s="46">
        <v>44896</v>
      </c>
      <c r="C81" s="47">
        <v>3338</v>
      </c>
      <c r="D81" s="48"/>
      <c r="E81" s="49" t="s">
        <v>79</v>
      </c>
      <c r="F81" s="55" t="s">
        <v>80</v>
      </c>
      <c r="G81" s="48"/>
      <c r="H81" s="51" t="s">
        <v>81</v>
      </c>
      <c r="I81" s="48"/>
      <c r="J81" s="52"/>
      <c r="K81" s="53">
        <v>36360671.229999997</v>
      </c>
      <c r="L81" s="54">
        <f t="shared" si="1"/>
        <v>920991321.63956749</v>
      </c>
      <c r="N81" s="56"/>
      <c r="P81" s="24"/>
    </row>
    <row r="82" spans="1:16" ht="49.5" x14ac:dyDescent="0.3">
      <c r="A82" s="1"/>
      <c r="B82" s="46">
        <v>44896</v>
      </c>
      <c r="C82" s="47">
        <v>3342</v>
      </c>
      <c r="D82" s="48"/>
      <c r="E82" s="49" t="s">
        <v>82</v>
      </c>
      <c r="F82" s="55" t="s">
        <v>83</v>
      </c>
      <c r="G82" s="48"/>
      <c r="H82" s="51" t="s">
        <v>84</v>
      </c>
      <c r="I82" s="48"/>
      <c r="J82" s="52"/>
      <c r="K82" s="53">
        <v>9595022.3599999994</v>
      </c>
      <c r="L82" s="54">
        <f t="shared" si="1"/>
        <v>911396299.27956748</v>
      </c>
    </row>
    <row r="83" spans="1:16" ht="60" x14ac:dyDescent="0.3">
      <c r="A83" s="1"/>
      <c r="B83" s="46">
        <v>44896</v>
      </c>
      <c r="C83" s="47">
        <v>3346</v>
      </c>
      <c r="D83" s="48"/>
      <c r="E83" s="49" t="s">
        <v>85</v>
      </c>
      <c r="F83" s="55" t="s">
        <v>86</v>
      </c>
      <c r="G83" s="48"/>
      <c r="H83" s="51" t="s">
        <v>87</v>
      </c>
      <c r="I83" s="48"/>
      <c r="J83" s="52"/>
      <c r="K83" s="53">
        <v>19307392.57</v>
      </c>
      <c r="L83" s="54">
        <f t="shared" si="1"/>
        <v>892088906.70956743</v>
      </c>
    </row>
    <row r="84" spans="1:16" ht="45" x14ac:dyDescent="0.3">
      <c r="A84" s="1"/>
      <c r="B84" s="46">
        <v>44900</v>
      </c>
      <c r="C84" s="47">
        <v>3359</v>
      </c>
      <c r="D84" s="48"/>
      <c r="E84" s="48" t="s">
        <v>88</v>
      </c>
      <c r="F84" s="55" t="s">
        <v>77</v>
      </c>
      <c r="G84" s="48"/>
      <c r="H84" s="51" t="s">
        <v>89</v>
      </c>
      <c r="I84" s="48"/>
      <c r="J84" s="57"/>
      <c r="K84" s="53">
        <v>30000</v>
      </c>
      <c r="L84" s="54">
        <f t="shared" si="1"/>
        <v>892058906.70956743</v>
      </c>
    </row>
    <row r="85" spans="1:16" ht="49.5" x14ac:dyDescent="0.3">
      <c r="A85" s="1"/>
      <c r="B85" s="46">
        <v>44900</v>
      </c>
      <c r="C85" s="47">
        <v>3363</v>
      </c>
      <c r="D85" s="48"/>
      <c r="E85" s="48" t="s">
        <v>90</v>
      </c>
      <c r="F85" s="55" t="s">
        <v>91</v>
      </c>
      <c r="G85" s="48"/>
      <c r="H85" s="51" t="s">
        <v>92</v>
      </c>
      <c r="I85" s="48"/>
      <c r="J85" s="57"/>
      <c r="K85" s="53">
        <v>2292196.6</v>
      </c>
      <c r="L85" s="54">
        <f t="shared" si="1"/>
        <v>889766710.1095674</v>
      </c>
    </row>
    <row r="86" spans="1:16" ht="49.5" x14ac:dyDescent="0.3">
      <c r="A86" s="1"/>
      <c r="B86" s="46">
        <v>44900</v>
      </c>
      <c r="C86" s="47">
        <v>3370</v>
      </c>
      <c r="D86" s="58"/>
      <c r="E86" s="48" t="s">
        <v>90</v>
      </c>
      <c r="F86" s="55" t="s">
        <v>93</v>
      </c>
      <c r="G86" s="48"/>
      <c r="H86" s="51" t="s">
        <v>94</v>
      </c>
      <c r="I86" s="48"/>
      <c r="J86" s="54"/>
      <c r="K86" s="53">
        <v>2166445.2200000002</v>
      </c>
      <c r="L86" s="54">
        <f t="shared" si="1"/>
        <v>887600264.88956738</v>
      </c>
    </row>
    <row r="87" spans="1:16" ht="49.5" x14ac:dyDescent="0.3">
      <c r="A87" s="1"/>
      <c r="B87" s="46">
        <v>44900</v>
      </c>
      <c r="C87" s="47">
        <v>3378</v>
      </c>
      <c r="D87" s="48"/>
      <c r="E87" s="49" t="s">
        <v>90</v>
      </c>
      <c r="F87" s="55" t="s">
        <v>95</v>
      </c>
      <c r="G87" s="48"/>
      <c r="H87" s="51" t="s">
        <v>96</v>
      </c>
      <c r="I87" s="48"/>
      <c r="J87" s="52"/>
      <c r="K87" s="53">
        <v>8429666.8900000006</v>
      </c>
      <c r="L87" s="54">
        <f t="shared" si="1"/>
        <v>879170597.99956739</v>
      </c>
    </row>
    <row r="88" spans="1:16" ht="49.5" x14ac:dyDescent="0.3">
      <c r="A88" s="1"/>
      <c r="B88" s="46">
        <v>44901</v>
      </c>
      <c r="C88" s="47">
        <v>3411</v>
      </c>
      <c r="D88" s="58"/>
      <c r="E88" s="59" t="s">
        <v>90</v>
      </c>
      <c r="F88" s="55" t="s">
        <v>97</v>
      </c>
      <c r="G88" s="48"/>
      <c r="H88" s="51" t="s">
        <v>98</v>
      </c>
      <c r="I88" s="48"/>
      <c r="J88" s="52"/>
      <c r="K88" s="53">
        <v>11825657.52</v>
      </c>
      <c r="L88" s="54">
        <f t="shared" si="1"/>
        <v>867344940.47956741</v>
      </c>
    </row>
    <row r="89" spans="1:16" ht="33" x14ac:dyDescent="0.3">
      <c r="A89" s="1"/>
      <c r="B89" s="46">
        <v>44901</v>
      </c>
      <c r="C89" s="47">
        <v>3429</v>
      </c>
      <c r="D89" s="58"/>
      <c r="E89" s="55" t="s">
        <v>99</v>
      </c>
      <c r="F89" s="55" t="s">
        <v>100</v>
      </c>
      <c r="G89" s="48"/>
      <c r="H89" s="51" t="s">
        <v>101</v>
      </c>
      <c r="I89" s="48"/>
      <c r="J89" s="52"/>
      <c r="K89" s="53">
        <v>1033811.2</v>
      </c>
      <c r="L89" s="54">
        <f t="shared" si="1"/>
        <v>866311129.27956736</v>
      </c>
    </row>
    <row r="90" spans="1:16" ht="60" x14ac:dyDescent="0.3">
      <c r="A90" s="1"/>
      <c r="B90" s="46">
        <v>44901</v>
      </c>
      <c r="C90" s="47">
        <v>3435</v>
      </c>
      <c r="D90" s="58"/>
      <c r="E90" s="55" t="s">
        <v>102</v>
      </c>
      <c r="F90" s="55" t="s">
        <v>77</v>
      </c>
      <c r="G90" s="48"/>
      <c r="H90" s="51" t="s">
        <v>103</v>
      </c>
      <c r="I90" s="48"/>
      <c r="J90" s="52"/>
      <c r="K90" s="53">
        <v>1859977.99</v>
      </c>
      <c r="L90" s="54">
        <f t="shared" si="1"/>
        <v>864451151.28956735</v>
      </c>
    </row>
    <row r="91" spans="1:16" ht="33" x14ac:dyDescent="0.3">
      <c r="A91" s="1"/>
      <c r="B91" s="60">
        <v>44902</v>
      </c>
      <c r="C91" s="61">
        <v>3439</v>
      </c>
      <c r="D91" s="62"/>
      <c r="E91" s="63" t="s">
        <v>104</v>
      </c>
      <c r="F91" s="64" t="s">
        <v>105</v>
      </c>
      <c r="G91" s="65"/>
      <c r="H91" s="66" t="s">
        <v>106</v>
      </c>
      <c r="I91" s="65"/>
      <c r="J91" s="67"/>
      <c r="K91" s="68">
        <v>11800</v>
      </c>
      <c r="L91" s="54">
        <f t="shared" si="1"/>
        <v>864439351.28956735</v>
      </c>
    </row>
    <row r="92" spans="1:16" ht="33" x14ac:dyDescent="0.3">
      <c r="A92" s="1"/>
      <c r="B92" s="46">
        <v>44902</v>
      </c>
      <c r="C92" s="47">
        <v>3443</v>
      </c>
      <c r="D92" s="58"/>
      <c r="E92" s="69" t="s">
        <v>104</v>
      </c>
      <c r="F92" s="55" t="s">
        <v>107</v>
      </c>
      <c r="G92" s="48"/>
      <c r="H92" s="51" t="s">
        <v>108</v>
      </c>
      <c r="I92" s="48"/>
      <c r="J92" s="52"/>
      <c r="K92" s="53">
        <v>14160</v>
      </c>
      <c r="L92" s="54">
        <f t="shared" si="1"/>
        <v>864425191.28956735</v>
      </c>
    </row>
    <row r="93" spans="1:16" ht="33" x14ac:dyDescent="0.3">
      <c r="A93" s="1"/>
      <c r="B93" s="46">
        <v>44902</v>
      </c>
      <c r="C93" s="47">
        <v>3445</v>
      </c>
      <c r="D93" s="58"/>
      <c r="E93" s="55" t="s">
        <v>109</v>
      </c>
      <c r="F93" s="55" t="s">
        <v>110</v>
      </c>
      <c r="G93" s="48"/>
      <c r="H93" s="51" t="s">
        <v>111</v>
      </c>
      <c r="I93" s="48"/>
      <c r="J93" s="52"/>
      <c r="K93" s="53">
        <v>57117.9</v>
      </c>
      <c r="L93" s="54">
        <f t="shared" si="1"/>
        <v>864368073.38956738</v>
      </c>
    </row>
    <row r="94" spans="1:16" ht="33" x14ac:dyDescent="0.3">
      <c r="A94" s="1"/>
      <c r="B94" s="46">
        <v>44902</v>
      </c>
      <c r="C94" s="47">
        <v>3447</v>
      </c>
      <c r="D94" s="58"/>
      <c r="E94" s="55" t="s">
        <v>112</v>
      </c>
      <c r="F94" s="55" t="s">
        <v>113</v>
      </c>
      <c r="G94" s="48"/>
      <c r="H94" s="51" t="s">
        <v>114</v>
      </c>
      <c r="I94" s="48"/>
      <c r="J94" s="52"/>
      <c r="K94" s="53">
        <v>24573.5</v>
      </c>
      <c r="L94" s="54">
        <f t="shared" si="1"/>
        <v>864343499.88956738</v>
      </c>
    </row>
    <row r="95" spans="1:16" ht="49.5" x14ac:dyDescent="0.3">
      <c r="A95" s="1"/>
      <c r="B95" s="46">
        <v>44902</v>
      </c>
      <c r="C95" s="47">
        <v>3449</v>
      </c>
      <c r="D95" s="58"/>
      <c r="E95" s="55" t="s">
        <v>115</v>
      </c>
      <c r="F95" s="55" t="s">
        <v>116</v>
      </c>
      <c r="G95" s="48"/>
      <c r="H95" s="51" t="s">
        <v>117</v>
      </c>
      <c r="I95" s="48"/>
      <c r="J95" s="52"/>
      <c r="K95" s="53">
        <v>137263.5</v>
      </c>
      <c r="L95" s="54">
        <f t="shared" si="1"/>
        <v>864206236.38956738</v>
      </c>
    </row>
    <row r="96" spans="1:16" ht="49.5" x14ac:dyDescent="0.3">
      <c r="A96" s="1"/>
      <c r="B96" s="46">
        <v>44902</v>
      </c>
      <c r="C96" s="47">
        <v>3451</v>
      </c>
      <c r="D96" s="58"/>
      <c r="E96" s="55" t="s">
        <v>118</v>
      </c>
      <c r="F96" s="55" t="s">
        <v>119</v>
      </c>
      <c r="G96" s="48"/>
      <c r="H96" s="51" t="s">
        <v>120</v>
      </c>
      <c r="I96" s="48"/>
      <c r="J96" s="52"/>
      <c r="K96" s="53">
        <v>105821.86</v>
      </c>
      <c r="L96" s="54">
        <f t="shared" si="1"/>
        <v>864100414.52956736</v>
      </c>
    </row>
    <row r="97" spans="1:12" ht="45" x14ac:dyDescent="0.3">
      <c r="A97" s="1"/>
      <c r="B97" s="46">
        <v>44902</v>
      </c>
      <c r="C97" s="47">
        <v>3453</v>
      </c>
      <c r="D97" s="58"/>
      <c r="E97" s="55" t="s">
        <v>121</v>
      </c>
      <c r="F97" s="55" t="s">
        <v>77</v>
      </c>
      <c r="G97" s="48"/>
      <c r="H97" s="51" t="s">
        <v>122</v>
      </c>
      <c r="I97" s="48"/>
      <c r="J97" s="52"/>
      <c r="K97" s="53">
        <v>87678.82</v>
      </c>
      <c r="L97" s="54">
        <f t="shared" si="1"/>
        <v>864012735.70956731</v>
      </c>
    </row>
    <row r="98" spans="1:12" ht="33" x14ac:dyDescent="0.3">
      <c r="A98" s="1"/>
      <c r="B98" s="46">
        <v>44902</v>
      </c>
      <c r="C98" s="47">
        <v>3457</v>
      </c>
      <c r="D98" s="58"/>
      <c r="E98" s="55" t="s">
        <v>123</v>
      </c>
      <c r="F98" s="55" t="s">
        <v>124</v>
      </c>
      <c r="G98" s="48"/>
      <c r="H98" s="51" t="s">
        <v>125</v>
      </c>
      <c r="I98" s="48"/>
      <c r="J98" s="52"/>
      <c r="K98" s="53">
        <v>5841</v>
      </c>
      <c r="L98" s="54">
        <f t="shared" si="1"/>
        <v>864006894.70956731</v>
      </c>
    </row>
    <row r="99" spans="1:12" ht="33" x14ac:dyDescent="0.3">
      <c r="A99" s="1"/>
      <c r="B99" s="46">
        <v>44902</v>
      </c>
      <c r="C99" s="47">
        <v>3461</v>
      </c>
      <c r="D99" s="58"/>
      <c r="E99" s="55" t="s">
        <v>126</v>
      </c>
      <c r="F99" s="55" t="s">
        <v>105</v>
      </c>
      <c r="G99" s="48"/>
      <c r="H99" s="51" t="s">
        <v>127</v>
      </c>
      <c r="I99" s="48"/>
      <c r="J99" s="57"/>
      <c r="K99" s="53">
        <v>23600</v>
      </c>
      <c r="L99" s="54">
        <f t="shared" si="1"/>
        <v>863983294.70956731</v>
      </c>
    </row>
    <row r="100" spans="1:12" ht="33" x14ac:dyDescent="0.3">
      <c r="A100" s="1"/>
      <c r="B100" s="46">
        <v>44902</v>
      </c>
      <c r="C100" s="47">
        <v>3465</v>
      </c>
      <c r="D100" s="58"/>
      <c r="E100" s="55" t="s">
        <v>104</v>
      </c>
      <c r="F100" s="55" t="s">
        <v>128</v>
      </c>
      <c r="G100" s="48"/>
      <c r="H100" s="51" t="s">
        <v>129</v>
      </c>
      <c r="I100" s="48"/>
      <c r="J100" s="52"/>
      <c r="K100" s="53">
        <v>47200</v>
      </c>
      <c r="L100" s="54">
        <f t="shared" si="1"/>
        <v>863936094.70956731</v>
      </c>
    </row>
    <row r="101" spans="1:12" ht="33" x14ac:dyDescent="0.3">
      <c r="A101" s="1"/>
      <c r="B101" s="46">
        <v>44902</v>
      </c>
      <c r="C101" s="47">
        <v>3469</v>
      </c>
      <c r="D101" s="58"/>
      <c r="E101" s="55" t="s">
        <v>126</v>
      </c>
      <c r="F101" s="55" t="s">
        <v>128</v>
      </c>
      <c r="G101" s="48"/>
      <c r="H101" s="51" t="s">
        <v>130</v>
      </c>
      <c r="I101" s="48"/>
      <c r="J101" s="52"/>
      <c r="K101" s="53">
        <v>11800</v>
      </c>
      <c r="L101" s="54">
        <f t="shared" si="1"/>
        <v>863924294.70956731</v>
      </c>
    </row>
    <row r="102" spans="1:12" ht="49.5" x14ac:dyDescent="0.3">
      <c r="A102" s="1"/>
      <c r="B102" s="46">
        <v>44903</v>
      </c>
      <c r="C102" s="47">
        <v>3472</v>
      </c>
      <c r="D102" s="58"/>
      <c r="E102" s="70" t="s">
        <v>131</v>
      </c>
      <c r="F102" s="55" t="s">
        <v>132</v>
      </c>
      <c r="G102" s="48"/>
      <c r="H102" s="51" t="s">
        <v>133</v>
      </c>
      <c r="I102" s="48"/>
      <c r="J102" s="52"/>
      <c r="K102" s="53">
        <v>1490188.96</v>
      </c>
      <c r="L102" s="54">
        <f t="shared" si="1"/>
        <v>862434105.74956727</v>
      </c>
    </row>
    <row r="103" spans="1:12" ht="45" x14ac:dyDescent="0.3">
      <c r="A103" s="1"/>
      <c r="B103" s="46">
        <v>44903</v>
      </c>
      <c r="C103" s="47">
        <v>3474</v>
      </c>
      <c r="D103" s="58"/>
      <c r="E103" s="70" t="s">
        <v>134</v>
      </c>
      <c r="F103" s="55" t="s">
        <v>135</v>
      </c>
      <c r="G103" s="48"/>
      <c r="H103" s="51" t="s">
        <v>136</v>
      </c>
      <c r="I103" s="48"/>
      <c r="J103" s="52"/>
      <c r="K103" s="53">
        <v>4627096.01</v>
      </c>
      <c r="L103" s="54">
        <f t="shared" si="1"/>
        <v>857807009.73956728</v>
      </c>
    </row>
    <row r="104" spans="1:12" ht="45" x14ac:dyDescent="0.3">
      <c r="A104" s="1"/>
      <c r="B104" s="46">
        <v>44903</v>
      </c>
      <c r="C104" s="47">
        <v>3476</v>
      </c>
      <c r="D104" s="58"/>
      <c r="E104" s="70" t="s">
        <v>137</v>
      </c>
      <c r="F104" s="55" t="s">
        <v>135</v>
      </c>
      <c r="G104" s="48"/>
      <c r="H104" s="51" t="s">
        <v>138</v>
      </c>
      <c r="I104" s="48"/>
      <c r="J104" s="52"/>
      <c r="K104" s="53">
        <v>20000</v>
      </c>
      <c r="L104" s="54">
        <f t="shared" si="1"/>
        <v>857787009.73956728</v>
      </c>
    </row>
    <row r="105" spans="1:12" ht="45" x14ac:dyDescent="0.3">
      <c r="A105" s="1"/>
      <c r="B105" s="46">
        <v>44903</v>
      </c>
      <c r="C105" s="47">
        <v>3478</v>
      </c>
      <c r="D105" s="58"/>
      <c r="E105" s="55" t="s">
        <v>139</v>
      </c>
      <c r="F105" s="55" t="s">
        <v>135</v>
      </c>
      <c r="G105" s="48"/>
      <c r="H105" s="51" t="s">
        <v>140</v>
      </c>
      <c r="I105" s="48"/>
      <c r="J105" s="52"/>
      <c r="K105" s="53">
        <v>57745</v>
      </c>
      <c r="L105" s="54">
        <f t="shared" si="1"/>
        <v>857729264.73956728</v>
      </c>
    </row>
    <row r="106" spans="1:12" ht="45" x14ac:dyDescent="0.3">
      <c r="A106" s="1"/>
      <c r="B106" s="46">
        <v>44903</v>
      </c>
      <c r="C106" s="47">
        <v>3480</v>
      </c>
      <c r="D106" s="58"/>
      <c r="E106" s="55" t="s">
        <v>141</v>
      </c>
      <c r="F106" s="55" t="s">
        <v>135</v>
      </c>
      <c r="G106" s="48"/>
      <c r="H106" s="51" t="s">
        <v>142</v>
      </c>
      <c r="I106" s="48"/>
      <c r="J106" s="52"/>
      <c r="K106" s="53">
        <v>75068.5</v>
      </c>
      <c r="L106" s="54">
        <f t="shared" si="1"/>
        <v>857654196.23956728</v>
      </c>
    </row>
    <row r="107" spans="1:12" ht="45" x14ac:dyDescent="0.3">
      <c r="A107" s="1"/>
      <c r="B107" s="46">
        <v>44903</v>
      </c>
      <c r="C107" s="47">
        <v>3482</v>
      </c>
      <c r="D107" s="58"/>
      <c r="E107" s="55" t="s">
        <v>143</v>
      </c>
      <c r="F107" s="55" t="s">
        <v>135</v>
      </c>
      <c r="G107" s="48"/>
      <c r="H107" s="51" t="s">
        <v>144</v>
      </c>
      <c r="I107" s="48"/>
      <c r="J107" s="52"/>
      <c r="K107" s="53">
        <v>20361.169999999998</v>
      </c>
      <c r="L107" s="54">
        <f t="shared" si="1"/>
        <v>857633835.06956732</v>
      </c>
    </row>
    <row r="108" spans="1:12" ht="49.5" x14ac:dyDescent="0.3">
      <c r="A108" s="1"/>
      <c r="B108" s="71">
        <v>44904</v>
      </c>
      <c r="C108" s="47">
        <v>3499</v>
      </c>
      <c r="D108" s="58"/>
      <c r="E108" s="55" t="s">
        <v>145</v>
      </c>
      <c r="F108" s="55" t="s">
        <v>146</v>
      </c>
      <c r="G108" s="48"/>
      <c r="H108" s="51" t="s">
        <v>147</v>
      </c>
      <c r="I108" s="48"/>
      <c r="J108" s="52"/>
      <c r="K108" s="53">
        <v>5799031.4800000004</v>
      </c>
      <c r="L108" s="54">
        <f t="shared" si="1"/>
        <v>851834803.5895673</v>
      </c>
    </row>
    <row r="109" spans="1:12" ht="49.5" x14ac:dyDescent="0.3">
      <c r="A109" s="1"/>
      <c r="B109" s="71">
        <v>44904</v>
      </c>
      <c r="C109" s="47">
        <v>3503</v>
      </c>
      <c r="D109" s="58"/>
      <c r="E109" s="55" t="s">
        <v>82</v>
      </c>
      <c r="F109" s="55" t="s">
        <v>148</v>
      </c>
      <c r="G109" s="48"/>
      <c r="H109" s="51" t="s">
        <v>149</v>
      </c>
      <c r="I109" s="48"/>
      <c r="J109" s="52"/>
      <c r="K109" s="53">
        <v>5863166.9699999997</v>
      </c>
      <c r="L109" s="54">
        <f t="shared" si="1"/>
        <v>845971636.61956728</v>
      </c>
    </row>
    <row r="110" spans="1:12" ht="45" x14ac:dyDescent="0.3">
      <c r="A110" s="1"/>
      <c r="B110" s="71">
        <v>44907</v>
      </c>
      <c r="C110" s="47">
        <v>3512</v>
      </c>
      <c r="D110" s="58"/>
      <c r="E110" s="55" t="s">
        <v>150</v>
      </c>
      <c r="F110" s="55" t="s">
        <v>77</v>
      </c>
      <c r="G110" s="48"/>
      <c r="H110" s="51" t="s">
        <v>151</v>
      </c>
      <c r="I110" s="48"/>
      <c r="J110" s="52"/>
      <c r="K110" s="53">
        <v>12487000</v>
      </c>
      <c r="L110" s="54">
        <f t="shared" si="1"/>
        <v>833484636.61956728</v>
      </c>
    </row>
    <row r="111" spans="1:12" ht="33" x14ac:dyDescent="0.3">
      <c r="A111" s="1"/>
      <c r="B111" s="71">
        <v>44907</v>
      </c>
      <c r="C111" s="47">
        <v>3514</v>
      </c>
      <c r="D111" s="58"/>
      <c r="E111" s="55" t="s">
        <v>79</v>
      </c>
      <c r="F111" s="55" t="s">
        <v>80</v>
      </c>
      <c r="G111" s="48"/>
      <c r="H111" s="51" t="s">
        <v>152</v>
      </c>
      <c r="I111" s="48"/>
      <c r="J111" s="52"/>
      <c r="K111" s="53">
        <v>6542430.8899999997</v>
      </c>
      <c r="L111" s="54">
        <f t="shared" si="1"/>
        <v>826942205.72956729</v>
      </c>
    </row>
    <row r="112" spans="1:12" ht="49.5" x14ac:dyDescent="0.3">
      <c r="A112" s="1"/>
      <c r="B112" s="71">
        <v>44907</v>
      </c>
      <c r="C112" s="47">
        <v>3525</v>
      </c>
      <c r="D112" s="58"/>
      <c r="E112" s="55" t="s">
        <v>90</v>
      </c>
      <c r="F112" s="55" t="s">
        <v>95</v>
      </c>
      <c r="G112" s="48"/>
      <c r="H112" s="51" t="s">
        <v>153</v>
      </c>
      <c r="I112" s="48"/>
      <c r="J112" s="52"/>
      <c r="K112" s="53">
        <v>2476487.7599999998</v>
      </c>
      <c r="L112" s="54">
        <f t="shared" si="1"/>
        <v>824465717.9695673</v>
      </c>
    </row>
    <row r="113" spans="1:12" ht="33" x14ac:dyDescent="0.3">
      <c r="A113" s="1"/>
      <c r="B113" s="71">
        <v>44907</v>
      </c>
      <c r="C113" s="47">
        <v>3535</v>
      </c>
      <c r="D113" s="58"/>
      <c r="E113" s="55" t="s">
        <v>126</v>
      </c>
      <c r="F113" s="55" t="s">
        <v>154</v>
      </c>
      <c r="G113" s="48"/>
      <c r="H113" s="51" t="s">
        <v>155</v>
      </c>
      <c r="I113" s="48"/>
      <c r="J113" s="52"/>
      <c r="K113" s="53">
        <v>35400</v>
      </c>
      <c r="L113" s="54">
        <f t="shared" si="1"/>
        <v>824430317.9695673</v>
      </c>
    </row>
    <row r="114" spans="1:12" ht="33" x14ac:dyDescent="0.3">
      <c r="A114" s="1"/>
      <c r="B114" s="71">
        <v>44907</v>
      </c>
      <c r="C114" s="47">
        <v>3537</v>
      </c>
      <c r="D114" s="58"/>
      <c r="E114" s="55" t="s">
        <v>156</v>
      </c>
      <c r="F114" s="55" t="s">
        <v>157</v>
      </c>
      <c r="G114" s="48"/>
      <c r="H114" s="51" t="s">
        <v>158</v>
      </c>
      <c r="I114" s="48"/>
      <c r="J114" s="52"/>
      <c r="K114" s="53">
        <v>21865.4</v>
      </c>
      <c r="L114" s="54">
        <f t="shared" si="1"/>
        <v>824408452.56956732</v>
      </c>
    </row>
    <row r="115" spans="1:12" ht="33" x14ac:dyDescent="0.3">
      <c r="A115" s="1"/>
      <c r="B115" s="71">
        <v>44907</v>
      </c>
      <c r="C115" s="47">
        <v>3541</v>
      </c>
      <c r="D115" s="58"/>
      <c r="E115" s="55" t="s">
        <v>126</v>
      </c>
      <c r="F115" s="55" t="s">
        <v>105</v>
      </c>
      <c r="G115" s="48"/>
      <c r="H115" s="51" t="s">
        <v>159</v>
      </c>
      <c r="I115" s="48"/>
      <c r="J115" s="52"/>
      <c r="K115" s="53">
        <v>11800</v>
      </c>
      <c r="L115" s="54">
        <f t="shared" si="1"/>
        <v>824396652.56956732</v>
      </c>
    </row>
    <row r="116" spans="1:12" ht="33" x14ac:dyDescent="0.3">
      <c r="A116" s="1"/>
      <c r="B116" s="71">
        <v>44907</v>
      </c>
      <c r="C116" s="47">
        <v>3547</v>
      </c>
      <c r="D116" s="58"/>
      <c r="E116" s="55" t="s">
        <v>126</v>
      </c>
      <c r="F116" s="55" t="s">
        <v>107</v>
      </c>
      <c r="G116" s="48"/>
      <c r="H116" s="51" t="s">
        <v>160</v>
      </c>
      <c r="I116" s="48"/>
      <c r="J116" s="52"/>
      <c r="K116" s="53">
        <v>11800</v>
      </c>
      <c r="L116" s="54">
        <f t="shared" si="1"/>
        <v>824384852.56956732</v>
      </c>
    </row>
    <row r="117" spans="1:12" ht="33" x14ac:dyDescent="0.3">
      <c r="A117" s="1"/>
      <c r="B117" s="71">
        <v>44907</v>
      </c>
      <c r="C117" s="47">
        <v>3552</v>
      </c>
      <c r="D117" s="58"/>
      <c r="E117" s="55" t="s">
        <v>126</v>
      </c>
      <c r="F117" s="55" t="s">
        <v>128</v>
      </c>
      <c r="G117" s="48"/>
      <c r="H117" s="51" t="s">
        <v>161</v>
      </c>
      <c r="I117" s="48"/>
      <c r="J117" s="52"/>
      <c r="K117" s="53">
        <v>11800</v>
      </c>
      <c r="L117" s="54">
        <f t="shared" si="1"/>
        <v>824373052.56956732</v>
      </c>
    </row>
    <row r="118" spans="1:12" ht="49.5" x14ac:dyDescent="0.3">
      <c r="A118" s="1"/>
      <c r="B118" s="71">
        <v>44907</v>
      </c>
      <c r="C118" s="47">
        <v>3554</v>
      </c>
      <c r="D118" s="58"/>
      <c r="E118" s="55" t="s">
        <v>162</v>
      </c>
      <c r="F118" s="55" t="s">
        <v>163</v>
      </c>
      <c r="G118" s="48"/>
      <c r="H118" s="51" t="s">
        <v>164</v>
      </c>
      <c r="I118" s="48"/>
      <c r="J118" s="52"/>
      <c r="K118" s="53">
        <v>73687.34</v>
      </c>
      <c r="L118" s="54">
        <f t="shared" si="1"/>
        <v>824299365.22956729</v>
      </c>
    </row>
    <row r="119" spans="1:12" ht="33" x14ac:dyDescent="0.3">
      <c r="A119" s="1"/>
      <c r="B119" s="71">
        <v>44907</v>
      </c>
      <c r="C119" s="47">
        <v>3556</v>
      </c>
      <c r="D119" s="58"/>
      <c r="E119" s="55" t="s">
        <v>165</v>
      </c>
      <c r="F119" s="55" t="s">
        <v>166</v>
      </c>
      <c r="G119" s="48"/>
      <c r="H119" s="51" t="s">
        <v>167</v>
      </c>
      <c r="I119" s="48"/>
      <c r="J119" s="52"/>
      <c r="K119" s="53">
        <v>9864.7999999999993</v>
      </c>
      <c r="L119" s="54">
        <f t="shared" si="1"/>
        <v>824289500.42956734</v>
      </c>
    </row>
    <row r="120" spans="1:12" ht="33" x14ac:dyDescent="0.3">
      <c r="A120" s="1"/>
      <c r="B120" s="71">
        <v>44907</v>
      </c>
      <c r="C120" s="47">
        <v>3558</v>
      </c>
      <c r="D120" s="58"/>
      <c r="E120" s="55" t="s">
        <v>165</v>
      </c>
      <c r="F120" s="55" t="s">
        <v>168</v>
      </c>
      <c r="G120" s="48"/>
      <c r="H120" s="51" t="s">
        <v>169</v>
      </c>
      <c r="I120" s="48"/>
      <c r="J120" s="72"/>
      <c r="K120" s="53">
        <v>3162.4</v>
      </c>
      <c r="L120" s="54">
        <f t="shared" si="1"/>
        <v>824286338.02956736</v>
      </c>
    </row>
    <row r="121" spans="1:12" ht="49.5" x14ac:dyDescent="0.3">
      <c r="A121" s="1"/>
      <c r="B121" s="71">
        <v>44907</v>
      </c>
      <c r="C121" s="47">
        <v>3565</v>
      </c>
      <c r="D121" s="58"/>
      <c r="E121" s="55" t="s">
        <v>170</v>
      </c>
      <c r="F121" s="55" t="s">
        <v>171</v>
      </c>
      <c r="G121" s="48"/>
      <c r="H121" s="51" t="s">
        <v>172</v>
      </c>
      <c r="I121" s="48"/>
      <c r="J121" s="52"/>
      <c r="K121" s="53">
        <v>300000</v>
      </c>
      <c r="L121" s="54">
        <f t="shared" si="1"/>
        <v>823986338.02956736</v>
      </c>
    </row>
    <row r="122" spans="1:12" ht="49.5" x14ac:dyDescent="0.3">
      <c r="A122" s="1"/>
      <c r="B122" s="71">
        <v>44908</v>
      </c>
      <c r="C122" s="47">
        <v>3579</v>
      </c>
      <c r="D122" s="58"/>
      <c r="E122" s="55" t="s">
        <v>173</v>
      </c>
      <c r="F122" s="55" t="s">
        <v>174</v>
      </c>
      <c r="G122" s="48"/>
      <c r="H122" s="51" t="s">
        <v>175</v>
      </c>
      <c r="I122" s="48"/>
      <c r="J122" s="52"/>
      <c r="K122" s="53">
        <v>1022202.45</v>
      </c>
      <c r="L122" s="54">
        <f t="shared" si="1"/>
        <v>822964135.57956731</v>
      </c>
    </row>
    <row r="123" spans="1:12" ht="66" x14ac:dyDescent="0.3">
      <c r="A123" s="1"/>
      <c r="B123" s="71">
        <v>44908</v>
      </c>
      <c r="C123" s="47">
        <v>3580</v>
      </c>
      <c r="D123" s="58"/>
      <c r="E123" s="55" t="s">
        <v>176</v>
      </c>
      <c r="F123" s="55" t="s">
        <v>177</v>
      </c>
      <c r="G123" s="48"/>
      <c r="H123" s="51" t="s">
        <v>178</v>
      </c>
      <c r="I123" s="48"/>
      <c r="J123" s="52"/>
      <c r="K123" s="53">
        <v>3333743.5</v>
      </c>
      <c r="L123" s="54">
        <f t="shared" si="1"/>
        <v>819630392.07956731</v>
      </c>
    </row>
    <row r="124" spans="1:12" ht="49.5" x14ac:dyDescent="0.3">
      <c r="A124" s="1"/>
      <c r="B124" s="71">
        <v>44908</v>
      </c>
      <c r="C124" s="47">
        <v>3587</v>
      </c>
      <c r="D124" s="58"/>
      <c r="E124" s="55" t="s">
        <v>90</v>
      </c>
      <c r="F124" s="55" t="s">
        <v>179</v>
      </c>
      <c r="G124" s="48"/>
      <c r="H124" s="51" t="s">
        <v>180</v>
      </c>
      <c r="I124" s="48"/>
      <c r="J124" s="52"/>
      <c r="K124" s="53">
        <v>4013193.19</v>
      </c>
      <c r="L124" s="54">
        <f t="shared" si="1"/>
        <v>815617198.88956726</v>
      </c>
    </row>
    <row r="125" spans="1:12" ht="45" x14ac:dyDescent="0.3">
      <c r="A125" s="1"/>
      <c r="B125" s="71">
        <v>44908</v>
      </c>
      <c r="C125" s="47">
        <v>3591</v>
      </c>
      <c r="D125" s="58"/>
      <c r="E125" s="55"/>
      <c r="F125" s="55" t="s">
        <v>135</v>
      </c>
      <c r="G125" s="48"/>
      <c r="H125" s="51" t="s">
        <v>181</v>
      </c>
      <c r="I125" s="48"/>
      <c r="J125" s="52"/>
      <c r="K125" s="53">
        <v>4069366.85</v>
      </c>
      <c r="L125" s="54">
        <f t="shared" si="1"/>
        <v>811547832.03956723</v>
      </c>
    </row>
    <row r="126" spans="1:12" ht="49.5" x14ac:dyDescent="0.3">
      <c r="A126" s="1"/>
      <c r="B126" s="71">
        <v>44908</v>
      </c>
      <c r="C126" s="47">
        <v>3593</v>
      </c>
      <c r="D126" s="58"/>
      <c r="E126" s="55" t="s">
        <v>170</v>
      </c>
      <c r="F126" s="55" t="s">
        <v>182</v>
      </c>
      <c r="G126" s="48"/>
      <c r="H126" s="51" t="s">
        <v>183</v>
      </c>
      <c r="I126" s="52"/>
      <c r="K126" s="53">
        <v>364775.4</v>
      </c>
      <c r="L126" s="54">
        <f t="shared" si="1"/>
        <v>811183056.63956726</v>
      </c>
    </row>
    <row r="127" spans="1:12" ht="33" x14ac:dyDescent="0.3">
      <c r="A127" s="1"/>
      <c r="B127" s="71">
        <v>44909</v>
      </c>
      <c r="C127" s="47" t="s">
        <v>184</v>
      </c>
      <c r="D127" s="58"/>
      <c r="E127" s="55" t="s">
        <v>126</v>
      </c>
      <c r="F127" s="55" t="s">
        <v>154</v>
      </c>
      <c r="G127" s="48"/>
      <c r="H127" s="51" t="s">
        <v>185</v>
      </c>
      <c r="I127" s="48"/>
      <c r="J127" s="52"/>
      <c r="K127" s="53">
        <v>35400</v>
      </c>
      <c r="L127" s="54">
        <f t="shared" si="1"/>
        <v>811147656.63956726</v>
      </c>
    </row>
    <row r="128" spans="1:12" ht="49.5" x14ac:dyDescent="0.3">
      <c r="A128" s="1"/>
      <c r="B128" s="71">
        <v>44909</v>
      </c>
      <c r="C128" s="47">
        <v>3600</v>
      </c>
      <c r="D128" s="58"/>
      <c r="E128" s="55" t="s">
        <v>186</v>
      </c>
      <c r="F128" s="55" t="s">
        <v>187</v>
      </c>
      <c r="G128" s="48"/>
      <c r="H128" s="51" t="s">
        <v>188</v>
      </c>
      <c r="I128" s="48"/>
      <c r="J128" s="52"/>
      <c r="K128" s="53">
        <v>1022349.88</v>
      </c>
      <c r="L128" s="54">
        <f t="shared" si="1"/>
        <v>810125306.75956726</v>
      </c>
    </row>
    <row r="129" spans="1:14" ht="33" x14ac:dyDescent="0.3">
      <c r="A129" s="1"/>
      <c r="B129" s="71">
        <v>44909</v>
      </c>
      <c r="C129" s="47">
        <v>3603</v>
      </c>
      <c r="D129" s="58"/>
      <c r="E129" s="55" t="s">
        <v>186</v>
      </c>
      <c r="F129" s="55" t="s">
        <v>189</v>
      </c>
      <c r="G129" s="48"/>
      <c r="H129" s="51" t="s">
        <v>190</v>
      </c>
      <c r="I129" s="48"/>
      <c r="J129" s="52"/>
      <c r="K129" s="53">
        <v>284970</v>
      </c>
      <c r="L129" s="54">
        <f t="shared" si="1"/>
        <v>809840336.75956726</v>
      </c>
    </row>
    <row r="130" spans="1:14" ht="33" x14ac:dyDescent="0.3">
      <c r="A130" s="1"/>
      <c r="B130" s="71">
        <v>44909</v>
      </c>
      <c r="C130" s="47">
        <v>3605</v>
      </c>
      <c r="D130" s="58"/>
      <c r="E130" s="55" t="s">
        <v>186</v>
      </c>
      <c r="F130" s="55" t="s">
        <v>191</v>
      </c>
      <c r="G130" s="48"/>
      <c r="H130" s="51" t="s">
        <v>192</v>
      </c>
      <c r="I130" s="48"/>
      <c r="J130" s="52"/>
      <c r="K130" s="53">
        <v>31270</v>
      </c>
      <c r="L130" s="54">
        <f t="shared" si="1"/>
        <v>809809066.75956726</v>
      </c>
    </row>
    <row r="131" spans="1:14" ht="33" x14ac:dyDescent="0.3">
      <c r="A131" s="1"/>
      <c r="B131" s="71">
        <v>44909</v>
      </c>
      <c r="C131" s="47">
        <v>3609</v>
      </c>
      <c r="D131" s="58"/>
      <c r="E131" s="55" t="s">
        <v>162</v>
      </c>
      <c r="F131" s="55" t="s">
        <v>193</v>
      </c>
      <c r="G131" s="48"/>
      <c r="H131" s="51" t="s">
        <v>194</v>
      </c>
      <c r="I131" s="48"/>
      <c r="J131" s="52"/>
      <c r="K131" s="53">
        <v>68449.440000000002</v>
      </c>
      <c r="L131" s="54">
        <f t="shared" si="1"/>
        <v>809740617.3195672</v>
      </c>
    </row>
    <row r="132" spans="1:14" ht="49.5" x14ac:dyDescent="0.3">
      <c r="A132" s="1"/>
      <c r="B132" s="71">
        <v>44909</v>
      </c>
      <c r="C132" s="47">
        <v>3611</v>
      </c>
      <c r="D132" s="58"/>
      <c r="E132" s="55" t="s">
        <v>195</v>
      </c>
      <c r="F132" s="55" t="s">
        <v>196</v>
      </c>
      <c r="G132" s="48"/>
      <c r="H132" s="51" t="s">
        <v>197</v>
      </c>
      <c r="I132" s="48"/>
      <c r="J132" s="52"/>
      <c r="K132" s="53">
        <v>9874</v>
      </c>
      <c r="L132" s="54">
        <f t="shared" si="1"/>
        <v>809730743.3195672</v>
      </c>
    </row>
    <row r="133" spans="1:14" ht="49.5" x14ac:dyDescent="0.3">
      <c r="A133" s="1"/>
      <c r="B133" s="71">
        <v>44909</v>
      </c>
      <c r="C133" s="47">
        <v>3619</v>
      </c>
      <c r="D133" s="58"/>
      <c r="E133" s="55" t="s">
        <v>198</v>
      </c>
      <c r="F133" s="55" t="s">
        <v>199</v>
      </c>
      <c r="G133" s="48"/>
      <c r="H133" s="51" t="s">
        <v>200</v>
      </c>
      <c r="I133" s="48"/>
      <c r="J133" s="52"/>
      <c r="K133" s="53">
        <v>2212703.36</v>
      </c>
      <c r="L133" s="54">
        <f t="shared" si="1"/>
        <v>807518039.95956719</v>
      </c>
    </row>
    <row r="134" spans="1:14" ht="49.5" x14ac:dyDescent="0.3">
      <c r="A134" s="1"/>
      <c r="B134" s="71">
        <v>44910</v>
      </c>
      <c r="C134" s="47">
        <v>3645</v>
      </c>
      <c r="D134" s="58"/>
      <c r="E134" s="55" t="s">
        <v>79</v>
      </c>
      <c r="F134" s="55" t="s">
        <v>201</v>
      </c>
      <c r="G134" s="48"/>
      <c r="H134" s="51" t="s">
        <v>202</v>
      </c>
      <c r="I134" s="48"/>
      <c r="J134" s="52"/>
      <c r="K134" s="53">
        <v>1776383.33</v>
      </c>
      <c r="L134" s="54">
        <f t="shared" si="1"/>
        <v>805741656.62956715</v>
      </c>
    </row>
    <row r="135" spans="1:14" ht="49.5" x14ac:dyDescent="0.3">
      <c r="A135" s="1"/>
      <c r="B135" s="71">
        <v>44910</v>
      </c>
      <c r="C135" s="47">
        <v>3647</v>
      </c>
      <c r="D135" s="58"/>
      <c r="E135" s="55" t="s">
        <v>90</v>
      </c>
      <c r="F135" s="70" t="s">
        <v>203</v>
      </c>
      <c r="G135" s="48"/>
      <c r="H135" s="51" t="s">
        <v>204</v>
      </c>
      <c r="I135" s="48"/>
      <c r="J135" s="52"/>
      <c r="K135" s="53">
        <v>192947.29</v>
      </c>
      <c r="L135" s="54">
        <f t="shared" si="1"/>
        <v>805548709.33956718</v>
      </c>
    </row>
    <row r="136" spans="1:14" ht="49.5" x14ac:dyDescent="0.3">
      <c r="A136" s="1"/>
      <c r="B136" s="71">
        <v>44910</v>
      </c>
      <c r="C136" s="47">
        <v>3653</v>
      </c>
      <c r="D136" s="58"/>
      <c r="E136" s="55" t="s">
        <v>90</v>
      </c>
      <c r="F136" s="55" t="s">
        <v>205</v>
      </c>
      <c r="G136" s="48"/>
      <c r="H136" s="51" t="s">
        <v>206</v>
      </c>
      <c r="I136" s="48"/>
      <c r="J136" s="52"/>
      <c r="K136" s="53">
        <v>13614784.01</v>
      </c>
      <c r="L136" s="54">
        <f t="shared" si="1"/>
        <v>791933925.32956719</v>
      </c>
    </row>
    <row r="137" spans="1:14" ht="49.5" x14ac:dyDescent="0.3">
      <c r="A137" s="1"/>
      <c r="B137" s="71">
        <v>44910</v>
      </c>
      <c r="C137" s="47">
        <v>3655</v>
      </c>
      <c r="D137" s="58"/>
      <c r="E137" s="55" t="s">
        <v>82</v>
      </c>
      <c r="F137" s="55" t="s">
        <v>207</v>
      </c>
      <c r="G137" s="48"/>
      <c r="H137" s="51" t="s">
        <v>208</v>
      </c>
      <c r="I137" s="48"/>
      <c r="J137" s="52"/>
      <c r="K137" s="53">
        <v>6923192.2999999998</v>
      </c>
      <c r="L137" s="54">
        <f t="shared" si="1"/>
        <v>785010733.02956724</v>
      </c>
    </row>
    <row r="138" spans="1:14" ht="49.5" x14ac:dyDescent="0.3">
      <c r="A138" s="1"/>
      <c r="B138" s="71">
        <v>44910</v>
      </c>
      <c r="C138" s="47">
        <v>3671</v>
      </c>
      <c r="D138" s="58"/>
      <c r="E138" s="55" t="s">
        <v>209</v>
      </c>
      <c r="F138" s="55" t="s">
        <v>210</v>
      </c>
      <c r="G138" s="48"/>
      <c r="H138" s="51" t="s">
        <v>211</v>
      </c>
      <c r="I138" s="48"/>
      <c r="J138" s="52"/>
      <c r="K138" s="53">
        <v>242227.23</v>
      </c>
      <c r="L138" s="54">
        <f t="shared" si="1"/>
        <v>784768505.79956722</v>
      </c>
    </row>
    <row r="139" spans="1:14" ht="49.5" x14ac:dyDescent="0.3">
      <c r="A139" s="1"/>
      <c r="B139" s="71">
        <v>44910</v>
      </c>
      <c r="C139" s="47">
        <v>3676</v>
      </c>
      <c r="D139" s="58"/>
      <c r="E139" s="55" t="s">
        <v>212</v>
      </c>
      <c r="F139" s="55" t="s">
        <v>213</v>
      </c>
      <c r="G139" s="48"/>
      <c r="H139" s="51" t="s">
        <v>214</v>
      </c>
      <c r="I139" s="48"/>
      <c r="J139" s="52"/>
      <c r="K139" s="53">
        <v>20713999.899999999</v>
      </c>
      <c r="L139" s="54">
        <f t="shared" si="1"/>
        <v>764054505.89956725</v>
      </c>
    </row>
    <row r="140" spans="1:14" ht="33" x14ac:dyDescent="0.3">
      <c r="A140" s="1"/>
      <c r="B140" s="71">
        <v>44910</v>
      </c>
      <c r="C140" s="47">
        <v>3681</v>
      </c>
      <c r="D140" s="58"/>
      <c r="E140" s="55" t="s">
        <v>126</v>
      </c>
      <c r="F140" s="55" t="s">
        <v>215</v>
      </c>
      <c r="G140" s="48"/>
      <c r="H140" s="51" t="s">
        <v>216</v>
      </c>
      <c r="I140" s="48"/>
      <c r="J140" s="52"/>
      <c r="K140" s="53">
        <v>11800</v>
      </c>
      <c r="L140" s="54">
        <f t="shared" si="1"/>
        <v>764042705.89956725</v>
      </c>
    </row>
    <row r="141" spans="1:14" ht="49.5" x14ac:dyDescent="0.3">
      <c r="A141" s="1"/>
      <c r="B141" s="71">
        <v>44910</v>
      </c>
      <c r="C141" s="47">
        <v>3683</v>
      </c>
      <c r="D141" s="58"/>
      <c r="E141" s="55" t="s">
        <v>82</v>
      </c>
      <c r="F141" s="55" t="s">
        <v>217</v>
      </c>
      <c r="G141" s="48"/>
      <c r="H141" s="51" t="s">
        <v>218</v>
      </c>
      <c r="I141" s="48"/>
      <c r="J141" s="52"/>
      <c r="K141" s="53">
        <v>2233821.77</v>
      </c>
      <c r="L141" s="54">
        <f t="shared" si="1"/>
        <v>761808884.12956727</v>
      </c>
    </row>
    <row r="142" spans="1:14" ht="33" x14ac:dyDescent="0.3">
      <c r="A142" s="1"/>
      <c r="B142" s="71">
        <v>44910</v>
      </c>
      <c r="C142" s="47">
        <v>3687</v>
      </c>
      <c r="D142" s="58"/>
      <c r="E142" s="55" t="s">
        <v>126</v>
      </c>
      <c r="F142" s="55" t="s">
        <v>154</v>
      </c>
      <c r="G142" s="48"/>
      <c r="H142" s="51" t="s">
        <v>219</v>
      </c>
      <c r="I142" s="48"/>
      <c r="J142" s="52"/>
      <c r="K142" s="53">
        <v>11800</v>
      </c>
      <c r="L142" s="54">
        <f t="shared" si="1"/>
        <v>761797084.12956727</v>
      </c>
    </row>
    <row r="143" spans="1:14" ht="33" x14ac:dyDescent="0.25">
      <c r="B143" s="71">
        <v>44910</v>
      </c>
      <c r="C143" s="47">
        <v>3692</v>
      </c>
      <c r="D143" s="58"/>
      <c r="E143" s="55" t="s">
        <v>104</v>
      </c>
      <c r="F143" s="55" t="s">
        <v>220</v>
      </c>
      <c r="G143" s="48"/>
      <c r="H143" s="51" t="s">
        <v>221</v>
      </c>
      <c r="I143" s="48"/>
      <c r="J143" s="52"/>
      <c r="K143" s="53">
        <v>80240</v>
      </c>
      <c r="L143" s="54">
        <f t="shared" si="1"/>
        <v>761716844.12956727</v>
      </c>
    </row>
    <row r="144" spans="1:14" ht="49.5" x14ac:dyDescent="0.25">
      <c r="B144" s="71">
        <v>44910</v>
      </c>
      <c r="C144" s="47">
        <v>3693</v>
      </c>
      <c r="D144" s="58"/>
      <c r="E144" s="55" t="s">
        <v>82</v>
      </c>
      <c r="F144" s="55" t="s">
        <v>222</v>
      </c>
      <c r="G144" s="48"/>
      <c r="H144" s="51" t="s">
        <v>223</v>
      </c>
      <c r="I144" s="48"/>
      <c r="J144" s="52"/>
      <c r="K144" s="53">
        <v>8425004.25</v>
      </c>
      <c r="L144" s="54">
        <f t="shared" ref="L144:L179" si="2">+L143+J144-K144</f>
        <v>753291839.87956727</v>
      </c>
      <c r="N144" s="24"/>
    </row>
    <row r="145" spans="2:14" ht="33" x14ac:dyDescent="0.25">
      <c r="B145" s="71">
        <v>44910</v>
      </c>
      <c r="C145" s="47">
        <v>3697</v>
      </c>
      <c r="D145" s="58"/>
      <c r="E145" s="55" t="s">
        <v>126</v>
      </c>
      <c r="F145" s="55" t="s">
        <v>224</v>
      </c>
      <c r="G145" s="48"/>
      <c r="H145" s="51" t="s">
        <v>225</v>
      </c>
      <c r="I145" s="48"/>
      <c r="J145" s="52"/>
      <c r="K145" s="53">
        <v>11800</v>
      </c>
      <c r="L145" s="54">
        <f t="shared" si="2"/>
        <v>753280039.87956727</v>
      </c>
    </row>
    <row r="146" spans="2:14" ht="49.5" x14ac:dyDescent="0.25">
      <c r="B146" s="71">
        <v>44910</v>
      </c>
      <c r="C146" s="47">
        <v>3704</v>
      </c>
      <c r="D146" s="58"/>
      <c r="E146" s="55" t="s">
        <v>90</v>
      </c>
      <c r="F146" s="55" t="s">
        <v>226</v>
      </c>
      <c r="G146" s="48"/>
      <c r="H146" s="51" t="s">
        <v>227</v>
      </c>
      <c r="I146" s="48"/>
      <c r="J146" s="52"/>
      <c r="K146" s="53">
        <v>948948.88</v>
      </c>
      <c r="L146" s="54">
        <f t="shared" si="2"/>
        <v>752331090.99956727</v>
      </c>
    </row>
    <row r="147" spans="2:14" ht="49.5" x14ac:dyDescent="0.25">
      <c r="B147" s="71">
        <v>44911</v>
      </c>
      <c r="C147" s="47">
        <v>3709</v>
      </c>
      <c r="D147" s="58"/>
      <c r="E147" s="55" t="s">
        <v>82</v>
      </c>
      <c r="F147" s="55" t="s">
        <v>228</v>
      </c>
      <c r="G147" s="48"/>
      <c r="H147" s="51" t="s">
        <v>229</v>
      </c>
      <c r="I147" s="48"/>
      <c r="J147" s="52"/>
      <c r="K147" s="53">
        <v>1237000</v>
      </c>
      <c r="L147" s="54">
        <f t="shared" si="2"/>
        <v>751094090.99956727</v>
      </c>
    </row>
    <row r="148" spans="2:14" ht="49.5" x14ac:dyDescent="0.25">
      <c r="B148" s="71">
        <v>44911</v>
      </c>
      <c r="C148" s="47">
        <v>3711</v>
      </c>
      <c r="D148" s="58"/>
      <c r="E148" s="55" t="s">
        <v>82</v>
      </c>
      <c r="F148" s="55" t="s">
        <v>230</v>
      </c>
      <c r="G148" s="48"/>
      <c r="H148" s="51" t="s">
        <v>229</v>
      </c>
      <c r="I148" s="48"/>
      <c r="J148" s="52"/>
      <c r="K148" s="53">
        <v>9927811.4399999995</v>
      </c>
      <c r="L148" s="54">
        <f t="shared" si="2"/>
        <v>741166279.55956721</v>
      </c>
    </row>
    <row r="149" spans="2:14" ht="49.5" x14ac:dyDescent="0.25">
      <c r="B149" s="71">
        <v>44911</v>
      </c>
      <c r="C149" s="47">
        <v>3716</v>
      </c>
      <c r="D149" s="58"/>
      <c r="E149" s="55" t="s">
        <v>82</v>
      </c>
      <c r="F149" s="55" t="s">
        <v>231</v>
      </c>
      <c r="G149" s="48"/>
      <c r="H149" s="51" t="s">
        <v>232</v>
      </c>
      <c r="I149" s="48"/>
      <c r="J149" s="52"/>
      <c r="K149" s="53">
        <v>67600.009999999995</v>
      </c>
      <c r="L149" s="54">
        <f t="shared" si="2"/>
        <v>741098679.54956722</v>
      </c>
    </row>
    <row r="150" spans="2:14" ht="49.5" x14ac:dyDescent="0.25">
      <c r="B150" s="71">
        <v>44911</v>
      </c>
      <c r="C150" s="47">
        <v>3719</v>
      </c>
      <c r="D150" s="58"/>
      <c r="E150" s="55" t="s">
        <v>82</v>
      </c>
      <c r="F150" s="55" t="s">
        <v>233</v>
      </c>
      <c r="G150" s="48"/>
      <c r="H150" s="51" t="s">
        <v>234</v>
      </c>
      <c r="I150" s="48"/>
      <c r="J150" s="52"/>
      <c r="K150" s="53">
        <v>28671590.109999999</v>
      </c>
      <c r="L150" s="54">
        <f t="shared" si="2"/>
        <v>712427089.43956721</v>
      </c>
    </row>
    <row r="151" spans="2:14" ht="49.5" x14ac:dyDescent="0.25">
      <c r="B151" s="71">
        <v>44911</v>
      </c>
      <c r="C151" s="47">
        <v>3723</v>
      </c>
      <c r="D151" s="58"/>
      <c r="E151" s="55" t="s">
        <v>145</v>
      </c>
      <c r="F151" s="55" t="s">
        <v>235</v>
      </c>
      <c r="G151" s="48"/>
      <c r="H151" s="51" t="s">
        <v>236</v>
      </c>
      <c r="I151" s="48"/>
      <c r="J151" s="52"/>
      <c r="K151" s="53">
        <v>6266777.6699999999</v>
      </c>
      <c r="L151" s="54">
        <f t="shared" si="2"/>
        <v>706160311.76956725</v>
      </c>
    </row>
    <row r="152" spans="2:14" ht="49.5" x14ac:dyDescent="0.25">
      <c r="B152" s="71">
        <v>44911</v>
      </c>
      <c r="C152" s="47">
        <v>3729</v>
      </c>
      <c r="D152" s="58"/>
      <c r="E152" s="55" t="s">
        <v>90</v>
      </c>
      <c r="F152" s="55" t="s">
        <v>237</v>
      </c>
      <c r="G152" s="48"/>
      <c r="H152" s="51" t="s">
        <v>238</v>
      </c>
      <c r="I152" s="48"/>
      <c r="J152" s="52"/>
      <c r="K152" s="53">
        <v>3811475.92</v>
      </c>
      <c r="L152" s="54">
        <f t="shared" si="2"/>
        <v>702348835.84956729</v>
      </c>
    </row>
    <row r="153" spans="2:14" ht="33" x14ac:dyDescent="0.25">
      <c r="B153" s="71">
        <v>44911</v>
      </c>
      <c r="C153" s="47">
        <v>3733</v>
      </c>
      <c r="D153" s="58"/>
      <c r="E153" s="55" t="s">
        <v>239</v>
      </c>
      <c r="F153" s="55" t="s">
        <v>240</v>
      </c>
      <c r="G153" s="48"/>
      <c r="H153" s="51" t="s">
        <v>241</v>
      </c>
      <c r="I153" s="48"/>
      <c r="J153" s="52"/>
      <c r="K153" s="53">
        <v>809480</v>
      </c>
      <c r="L153" s="54">
        <f t="shared" si="2"/>
        <v>701539355.84956729</v>
      </c>
    </row>
    <row r="154" spans="2:14" ht="49.5" x14ac:dyDescent="0.25">
      <c r="B154" s="71">
        <v>44911</v>
      </c>
      <c r="C154" s="47">
        <v>3737</v>
      </c>
      <c r="D154" s="58"/>
      <c r="E154" s="55" t="s">
        <v>242</v>
      </c>
      <c r="F154" s="55" t="s">
        <v>243</v>
      </c>
      <c r="G154" s="48"/>
      <c r="H154" s="51" t="s">
        <v>244</v>
      </c>
      <c r="I154" s="48"/>
      <c r="J154" s="52"/>
      <c r="K154" s="53">
        <v>126610000</v>
      </c>
      <c r="L154" s="54">
        <f t="shared" si="2"/>
        <v>574929355.84956729</v>
      </c>
    </row>
    <row r="155" spans="2:14" ht="33" x14ac:dyDescent="0.25">
      <c r="B155" s="71">
        <v>44911</v>
      </c>
      <c r="C155" s="47">
        <v>3739</v>
      </c>
      <c r="D155" s="58"/>
      <c r="E155" s="55" t="s">
        <v>245</v>
      </c>
      <c r="F155" s="55" t="s">
        <v>246</v>
      </c>
      <c r="G155" s="48"/>
      <c r="H155" s="51" t="s">
        <v>247</v>
      </c>
      <c r="I155" s="48"/>
      <c r="J155" s="52"/>
      <c r="K155" s="53">
        <v>15000</v>
      </c>
      <c r="L155" s="54">
        <f t="shared" si="2"/>
        <v>574914355.84956729</v>
      </c>
      <c r="N155" s="73"/>
    </row>
    <row r="156" spans="2:14" ht="45" x14ac:dyDescent="0.25">
      <c r="B156" s="71">
        <v>44914</v>
      </c>
      <c r="C156" s="47">
        <v>3757</v>
      </c>
      <c r="D156" s="58"/>
      <c r="E156" s="55" t="s">
        <v>88</v>
      </c>
      <c r="F156" s="55" t="s">
        <v>77</v>
      </c>
      <c r="G156" s="48"/>
      <c r="H156" s="51" t="s">
        <v>248</v>
      </c>
      <c r="I156" s="48"/>
      <c r="J156" s="52"/>
      <c r="K156" s="53">
        <v>20000</v>
      </c>
      <c r="L156" s="54">
        <f t="shared" si="2"/>
        <v>574894355.84956729</v>
      </c>
      <c r="N156" s="24"/>
    </row>
    <row r="157" spans="2:14" ht="45" x14ac:dyDescent="0.25">
      <c r="B157" s="71">
        <v>44914</v>
      </c>
      <c r="C157" s="47">
        <v>3759</v>
      </c>
      <c r="D157" s="58"/>
      <c r="E157" s="55" t="s">
        <v>249</v>
      </c>
      <c r="F157" s="55" t="s">
        <v>77</v>
      </c>
      <c r="G157" s="48"/>
      <c r="H157" s="51" t="s">
        <v>250</v>
      </c>
      <c r="I157" s="48"/>
      <c r="J157" s="52"/>
      <c r="K157" s="53">
        <v>193287.95</v>
      </c>
      <c r="L157" s="54">
        <f t="shared" si="2"/>
        <v>574701067.89956725</v>
      </c>
    </row>
    <row r="158" spans="2:14" ht="49.5" x14ac:dyDescent="0.25">
      <c r="B158" s="71">
        <v>44914</v>
      </c>
      <c r="C158" s="47">
        <v>3763</v>
      </c>
      <c r="D158" s="58"/>
      <c r="E158" s="55" t="s">
        <v>90</v>
      </c>
      <c r="F158" s="55" t="s">
        <v>251</v>
      </c>
      <c r="G158" s="48"/>
      <c r="H158" s="51" t="s">
        <v>252</v>
      </c>
      <c r="I158" s="48"/>
      <c r="J158" s="52"/>
      <c r="K158" s="53">
        <v>46008312.32</v>
      </c>
      <c r="L158" s="54">
        <f t="shared" si="2"/>
        <v>528692755.57956725</v>
      </c>
    </row>
    <row r="159" spans="2:14" ht="66" x14ac:dyDescent="0.25">
      <c r="B159" s="71">
        <v>44915</v>
      </c>
      <c r="C159" s="47">
        <v>3765</v>
      </c>
      <c r="D159" s="58"/>
      <c r="E159" s="55" t="s">
        <v>173</v>
      </c>
      <c r="F159" s="55" t="s">
        <v>174</v>
      </c>
      <c r="G159" s="48"/>
      <c r="H159" s="51" t="s">
        <v>253</v>
      </c>
      <c r="I159" s="48"/>
      <c r="J159" s="52"/>
      <c r="K159" s="53">
        <v>780370.34</v>
      </c>
      <c r="L159" s="54">
        <f t="shared" si="2"/>
        <v>527912385.23956728</v>
      </c>
    </row>
    <row r="160" spans="2:14" ht="66" x14ac:dyDescent="0.25">
      <c r="B160" s="71">
        <v>44915</v>
      </c>
      <c r="C160" s="47">
        <v>3768</v>
      </c>
      <c r="D160" s="58"/>
      <c r="E160" s="55" t="s">
        <v>173</v>
      </c>
      <c r="F160" s="55" t="s">
        <v>174</v>
      </c>
      <c r="G160" s="48"/>
      <c r="H160" s="51" t="s">
        <v>254</v>
      </c>
      <c r="I160" s="48"/>
      <c r="J160" s="52"/>
      <c r="K160" s="53">
        <v>163126.46</v>
      </c>
      <c r="L160" s="54">
        <f t="shared" si="2"/>
        <v>527749258.7795673</v>
      </c>
    </row>
    <row r="161" spans="2:12" ht="33" x14ac:dyDescent="0.25">
      <c r="B161" s="71">
        <v>44915</v>
      </c>
      <c r="C161" s="47">
        <v>3770</v>
      </c>
      <c r="D161" s="58"/>
      <c r="E161" s="55" t="s">
        <v>255</v>
      </c>
      <c r="F161" s="55" t="s">
        <v>256</v>
      </c>
      <c r="G161" s="48"/>
      <c r="H161" s="51" t="s">
        <v>257</v>
      </c>
      <c r="I161" s="48"/>
      <c r="J161" s="52"/>
      <c r="K161" s="53">
        <v>1239472</v>
      </c>
      <c r="L161" s="54">
        <f t="shared" si="2"/>
        <v>526509786.7795673</v>
      </c>
    </row>
    <row r="162" spans="2:12" ht="49.5" x14ac:dyDescent="0.25">
      <c r="B162" s="71">
        <v>44915</v>
      </c>
      <c r="C162" s="47">
        <v>3772</v>
      </c>
      <c r="D162" s="58"/>
      <c r="E162" s="55" t="s">
        <v>258</v>
      </c>
      <c r="F162" s="55" t="s">
        <v>259</v>
      </c>
      <c r="G162" s="48"/>
      <c r="H162" s="51" t="s">
        <v>260</v>
      </c>
      <c r="I162" s="48"/>
      <c r="J162" s="52"/>
      <c r="K162" s="53">
        <v>328500</v>
      </c>
      <c r="L162" s="54">
        <f t="shared" si="2"/>
        <v>526181286.7795673</v>
      </c>
    </row>
    <row r="163" spans="2:12" ht="66" x14ac:dyDescent="0.25">
      <c r="B163" s="71">
        <v>44915</v>
      </c>
      <c r="C163" s="47">
        <v>3774</v>
      </c>
      <c r="D163" s="58"/>
      <c r="E163" s="55" t="s">
        <v>261</v>
      </c>
      <c r="F163" s="55" t="s">
        <v>262</v>
      </c>
      <c r="G163" s="48"/>
      <c r="H163" s="51" t="s">
        <v>263</v>
      </c>
      <c r="I163" s="48"/>
      <c r="J163" s="52"/>
      <c r="K163" s="53">
        <v>38704</v>
      </c>
      <c r="L163" s="54">
        <f t="shared" si="2"/>
        <v>526142582.7795673</v>
      </c>
    </row>
    <row r="164" spans="2:12" ht="49.5" x14ac:dyDescent="0.25">
      <c r="B164" s="71">
        <v>44915</v>
      </c>
      <c r="C164" s="47">
        <v>3778</v>
      </c>
      <c r="D164" s="58"/>
      <c r="E164" s="55" t="s">
        <v>264</v>
      </c>
      <c r="F164" s="55" t="s">
        <v>265</v>
      </c>
      <c r="G164" s="48"/>
      <c r="H164" s="51" t="s">
        <v>266</v>
      </c>
      <c r="I164" s="48"/>
      <c r="J164" s="52"/>
      <c r="K164" s="53">
        <v>81862.5</v>
      </c>
      <c r="L164" s="54">
        <f t="shared" si="2"/>
        <v>526060720.2795673</v>
      </c>
    </row>
    <row r="165" spans="2:12" ht="33" x14ac:dyDescent="0.25">
      <c r="B165" s="71">
        <v>44917</v>
      </c>
      <c r="C165" s="47">
        <v>3794</v>
      </c>
      <c r="D165" s="58"/>
      <c r="E165" s="55" t="s">
        <v>267</v>
      </c>
      <c r="F165" s="55" t="s">
        <v>268</v>
      </c>
      <c r="G165" s="48"/>
      <c r="H165" s="51" t="s">
        <v>269</v>
      </c>
      <c r="I165" s="48"/>
      <c r="J165" s="52"/>
      <c r="K165" s="53">
        <v>7080</v>
      </c>
      <c r="L165" s="54">
        <f t="shared" si="2"/>
        <v>526053640.2795673</v>
      </c>
    </row>
    <row r="166" spans="2:12" ht="33" x14ac:dyDescent="0.25">
      <c r="B166" s="71">
        <v>44917</v>
      </c>
      <c r="C166" s="47">
        <v>3796</v>
      </c>
      <c r="D166" s="58"/>
      <c r="E166" s="55" t="s">
        <v>270</v>
      </c>
      <c r="F166" s="55" t="s">
        <v>271</v>
      </c>
      <c r="G166" s="48"/>
      <c r="H166" s="51" t="s">
        <v>272</v>
      </c>
      <c r="I166" s="48"/>
      <c r="J166" s="52"/>
      <c r="K166" s="53">
        <v>55998.080000000002</v>
      </c>
      <c r="L166" s="54">
        <f t="shared" si="2"/>
        <v>525997642.19956732</v>
      </c>
    </row>
    <row r="167" spans="2:12" ht="33" x14ac:dyDescent="0.25">
      <c r="B167" s="71">
        <v>44917</v>
      </c>
      <c r="C167" s="47">
        <v>3798</v>
      </c>
      <c r="D167" s="58"/>
      <c r="E167" s="55" t="s">
        <v>273</v>
      </c>
      <c r="F167" s="55" t="s">
        <v>274</v>
      </c>
      <c r="G167" s="48"/>
      <c r="H167" s="51" t="s">
        <v>275</v>
      </c>
      <c r="I167" s="48"/>
      <c r="J167" s="52"/>
      <c r="K167" s="53">
        <v>1700</v>
      </c>
      <c r="L167" s="54">
        <f t="shared" si="2"/>
        <v>525995942.19956732</v>
      </c>
    </row>
    <row r="168" spans="2:12" ht="45" x14ac:dyDescent="0.25">
      <c r="B168" s="71">
        <v>44918</v>
      </c>
      <c r="C168" s="47">
        <v>3818</v>
      </c>
      <c r="D168" s="58"/>
      <c r="E168" s="55" t="s">
        <v>121</v>
      </c>
      <c r="F168" s="55" t="s">
        <v>77</v>
      </c>
      <c r="G168" s="48"/>
      <c r="H168" s="51" t="s">
        <v>276</v>
      </c>
      <c r="I168" s="48"/>
      <c r="J168" s="52"/>
      <c r="K168" s="53">
        <v>82971.850000000006</v>
      </c>
      <c r="L168" s="54">
        <f t="shared" si="2"/>
        <v>525912970.34956729</v>
      </c>
    </row>
    <row r="169" spans="2:12" ht="45" x14ac:dyDescent="0.25">
      <c r="B169" s="71">
        <v>44918</v>
      </c>
      <c r="C169" s="47">
        <v>3820</v>
      </c>
      <c r="D169" s="58"/>
      <c r="E169" s="55" t="s">
        <v>277</v>
      </c>
      <c r="F169" s="55" t="s">
        <v>77</v>
      </c>
      <c r="G169" s="48"/>
      <c r="H169" s="51" t="s">
        <v>278</v>
      </c>
      <c r="I169" s="48"/>
      <c r="J169" s="52"/>
      <c r="K169" s="53">
        <v>356400</v>
      </c>
      <c r="L169" s="54">
        <f t="shared" si="2"/>
        <v>525556570.34956729</v>
      </c>
    </row>
    <row r="170" spans="2:12" ht="33" x14ac:dyDescent="0.25">
      <c r="B170" s="71">
        <v>44918</v>
      </c>
      <c r="C170" s="47">
        <v>3825</v>
      </c>
      <c r="D170" s="58"/>
      <c r="E170" s="55" t="s">
        <v>279</v>
      </c>
      <c r="F170" s="55" t="s">
        <v>280</v>
      </c>
      <c r="G170" s="48"/>
      <c r="H170" s="51" t="s">
        <v>281</v>
      </c>
      <c r="I170" s="48"/>
      <c r="J170" s="52"/>
      <c r="K170" s="53">
        <v>488520</v>
      </c>
      <c r="L170" s="54">
        <f t="shared" si="2"/>
        <v>525068050.34956729</v>
      </c>
    </row>
    <row r="171" spans="2:12" ht="33" x14ac:dyDescent="0.25">
      <c r="B171" s="71">
        <v>44918</v>
      </c>
      <c r="C171" s="47">
        <v>3827</v>
      </c>
      <c r="D171" s="58"/>
      <c r="E171" s="55" t="s">
        <v>282</v>
      </c>
      <c r="F171" s="55" t="s">
        <v>283</v>
      </c>
      <c r="G171" s="48"/>
      <c r="H171" s="51" t="s">
        <v>284</v>
      </c>
      <c r="I171" s="48"/>
      <c r="J171" s="52"/>
      <c r="K171" s="53">
        <v>139712</v>
      </c>
      <c r="L171" s="54">
        <f t="shared" si="2"/>
        <v>524928338.34956729</v>
      </c>
    </row>
    <row r="172" spans="2:12" ht="49.5" x14ac:dyDescent="0.25">
      <c r="B172" s="71">
        <v>44918</v>
      </c>
      <c r="C172" s="47">
        <v>3830</v>
      </c>
      <c r="D172" s="58"/>
      <c r="E172" s="55" t="s">
        <v>239</v>
      </c>
      <c r="F172" s="55" t="s">
        <v>285</v>
      </c>
      <c r="G172" s="48"/>
      <c r="H172" s="51" t="s">
        <v>286</v>
      </c>
      <c r="I172" s="48"/>
      <c r="J172" s="52"/>
      <c r="K172" s="53">
        <v>112837.5</v>
      </c>
      <c r="L172" s="54">
        <f t="shared" si="2"/>
        <v>524815500.84956729</v>
      </c>
    </row>
    <row r="173" spans="2:12" ht="33" x14ac:dyDescent="0.25">
      <c r="B173" s="71">
        <v>44918</v>
      </c>
      <c r="C173" s="47">
        <v>3831</v>
      </c>
      <c r="D173" s="58"/>
      <c r="E173" s="55" t="s">
        <v>273</v>
      </c>
      <c r="F173" s="55" t="s">
        <v>132</v>
      </c>
      <c r="G173" s="48"/>
      <c r="H173" s="51" t="s">
        <v>287</v>
      </c>
      <c r="I173" s="48"/>
      <c r="J173" s="52"/>
      <c r="K173" s="53">
        <v>299400</v>
      </c>
      <c r="L173" s="54">
        <f t="shared" si="2"/>
        <v>524516100.84956729</v>
      </c>
    </row>
    <row r="174" spans="2:12" ht="49.5" x14ac:dyDescent="0.25">
      <c r="B174" s="71">
        <v>44921</v>
      </c>
      <c r="C174" s="47">
        <v>3835</v>
      </c>
      <c r="D174" s="58"/>
      <c r="E174" s="55" t="s">
        <v>79</v>
      </c>
      <c r="F174" s="55" t="s">
        <v>288</v>
      </c>
      <c r="G174" s="48"/>
      <c r="H174" s="51" t="s">
        <v>289</v>
      </c>
      <c r="I174" s="48"/>
      <c r="J174" s="52"/>
      <c r="K174" s="53">
        <v>7123243.04</v>
      </c>
      <c r="L174" s="54">
        <f t="shared" si="2"/>
        <v>517392857.80956727</v>
      </c>
    </row>
    <row r="175" spans="2:12" ht="49.5" x14ac:dyDescent="0.25">
      <c r="B175" s="71">
        <v>44922</v>
      </c>
      <c r="C175" s="47">
        <v>3851</v>
      </c>
      <c r="D175" s="58"/>
      <c r="E175" s="55" t="s">
        <v>264</v>
      </c>
      <c r="F175" s="55" t="s">
        <v>290</v>
      </c>
      <c r="G175" s="48"/>
      <c r="H175" s="51" t="s">
        <v>291</v>
      </c>
      <c r="I175" s="48"/>
      <c r="J175" s="52"/>
      <c r="K175" s="53">
        <v>89988.57</v>
      </c>
      <c r="L175" s="54">
        <f t="shared" si="2"/>
        <v>517302869.23956728</v>
      </c>
    </row>
    <row r="176" spans="2:12" ht="33" x14ac:dyDescent="0.25">
      <c r="B176" s="71">
        <v>44922</v>
      </c>
      <c r="C176" s="47">
        <v>3853</v>
      </c>
      <c r="D176" s="58"/>
      <c r="E176" s="55" t="s">
        <v>292</v>
      </c>
      <c r="F176" s="55" t="s">
        <v>110</v>
      </c>
      <c r="G176" s="48"/>
      <c r="H176" s="51" t="s">
        <v>293</v>
      </c>
      <c r="I176" s="48"/>
      <c r="J176" s="52"/>
      <c r="K176" s="53">
        <v>14000</v>
      </c>
      <c r="L176" s="54">
        <f t="shared" si="2"/>
        <v>517288869.23956728</v>
      </c>
    </row>
    <row r="177" spans="2:14" ht="33" x14ac:dyDescent="0.25">
      <c r="B177" s="71">
        <v>44923</v>
      </c>
      <c r="C177" s="58">
        <v>3858</v>
      </c>
      <c r="D177" s="58"/>
      <c r="E177" s="55" t="s">
        <v>294</v>
      </c>
      <c r="F177" s="55" t="s">
        <v>295</v>
      </c>
      <c r="G177" s="48"/>
      <c r="H177" s="51" t="s">
        <v>296</v>
      </c>
      <c r="I177" s="48"/>
      <c r="J177" s="52"/>
      <c r="K177" s="54">
        <v>51979</v>
      </c>
      <c r="L177" s="54">
        <f t="shared" si="2"/>
        <v>517236890.23956728</v>
      </c>
    </row>
    <row r="178" spans="2:14" ht="45" x14ac:dyDescent="0.25">
      <c r="B178" s="71">
        <v>44924</v>
      </c>
      <c r="C178" s="58">
        <v>3870</v>
      </c>
      <c r="D178" s="58"/>
      <c r="E178" s="55" t="s">
        <v>297</v>
      </c>
      <c r="F178" s="55" t="s">
        <v>77</v>
      </c>
      <c r="G178" s="48"/>
      <c r="H178" s="51" t="s">
        <v>298</v>
      </c>
      <c r="I178" s="48"/>
      <c r="J178" s="52"/>
      <c r="K178" s="54">
        <v>5699919.4299999997</v>
      </c>
      <c r="L178" s="54">
        <f t="shared" si="2"/>
        <v>511536970.80956727</v>
      </c>
    </row>
    <row r="179" spans="2:14" ht="60" x14ac:dyDescent="0.25">
      <c r="B179" s="71">
        <v>44930</v>
      </c>
      <c r="C179" s="58">
        <v>3901</v>
      </c>
      <c r="D179" s="58"/>
      <c r="E179" s="55" t="s">
        <v>299</v>
      </c>
      <c r="F179" s="55" t="s">
        <v>77</v>
      </c>
      <c r="G179" s="48"/>
      <c r="H179" s="51" t="s">
        <v>300</v>
      </c>
      <c r="I179" s="48"/>
      <c r="J179" s="52"/>
      <c r="K179" s="54">
        <v>733168.41</v>
      </c>
      <c r="L179" s="54">
        <f t="shared" si="2"/>
        <v>510803802.39956725</v>
      </c>
    </row>
    <row r="180" spans="2:14" ht="15.75" thickBot="1" x14ac:dyDescent="0.3">
      <c r="B180" s="74" t="s">
        <v>64</v>
      </c>
      <c r="C180" s="75"/>
      <c r="D180" s="75"/>
      <c r="E180" s="75"/>
      <c r="F180" s="74"/>
      <c r="G180" s="75"/>
      <c r="H180" s="76"/>
      <c r="I180" s="75"/>
      <c r="J180" s="77">
        <f>SUM(J79:J178)</f>
        <v>0</v>
      </c>
      <c r="K180" s="77">
        <f>SUM(K79:K179)</f>
        <v>446567690.46999997</v>
      </c>
      <c r="L180" s="77">
        <f>+L179</f>
        <v>510803802.39956725</v>
      </c>
      <c r="N180" s="56"/>
    </row>
    <row r="181" spans="2:14" ht="16.5" thickTop="1" x14ac:dyDescent="0.3">
      <c r="B181" s="1"/>
      <c r="C181" s="1"/>
      <c r="D181" s="1"/>
      <c r="E181" s="1"/>
      <c r="F181" s="1"/>
      <c r="G181" s="1"/>
      <c r="H181" s="1"/>
      <c r="I181" s="1"/>
      <c r="J181" s="2"/>
      <c r="K181" s="2"/>
      <c r="L181" s="1"/>
      <c r="M181" s="24"/>
    </row>
    <row r="182" spans="2:14" ht="15.75" x14ac:dyDescent="0.3">
      <c r="B182" s="1"/>
      <c r="C182" s="1"/>
      <c r="D182" s="1"/>
      <c r="E182" s="1"/>
      <c r="F182" s="1"/>
      <c r="G182" s="1"/>
      <c r="H182" s="1"/>
      <c r="I182" s="1"/>
      <c r="J182" s="2"/>
      <c r="K182" s="2"/>
      <c r="L182" s="34"/>
    </row>
    <row r="183" spans="2:14" ht="15.75" x14ac:dyDescent="0.3">
      <c r="B183" s="1"/>
      <c r="E183" s="1"/>
      <c r="F183" s="1"/>
      <c r="G183" s="1"/>
      <c r="H183" s="1"/>
      <c r="I183" s="1"/>
      <c r="J183" s="2"/>
    </row>
    <row r="184" spans="2:14" ht="15.75" x14ac:dyDescent="0.3">
      <c r="B184" s="1"/>
      <c r="C184" s="36" t="s">
        <v>65</v>
      </c>
      <c r="D184" s="36"/>
      <c r="E184" s="36"/>
      <c r="G184" s="1"/>
      <c r="H184" s="37" t="s">
        <v>66</v>
      </c>
      <c r="I184" s="1"/>
      <c r="K184" s="36" t="s">
        <v>66</v>
      </c>
      <c r="L184" s="36"/>
    </row>
    <row r="185" spans="2:14" ht="15.75" x14ac:dyDescent="0.3">
      <c r="B185" s="1"/>
      <c r="C185" s="38" t="s">
        <v>67</v>
      </c>
      <c r="D185" s="38"/>
      <c r="E185" s="38"/>
      <c r="G185" s="39"/>
      <c r="H185" s="40" t="s">
        <v>68</v>
      </c>
      <c r="I185" s="1"/>
      <c r="J185" s="1"/>
      <c r="K185" s="38" t="s">
        <v>69</v>
      </c>
      <c r="L185" s="38"/>
      <c r="M185" s="78"/>
    </row>
    <row r="186" spans="2:14" ht="15.75" x14ac:dyDescent="0.3">
      <c r="B186" s="1"/>
      <c r="C186" s="3" t="s">
        <v>70</v>
      </c>
      <c r="D186" s="3"/>
      <c r="E186" s="3"/>
      <c r="G186" s="39"/>
      <c r="H186" s="39" t="s">
        <v>71</v>
      </c>
      <c r="I186" s="1"/>
      <c r="J186" s="1"/>
      <c r="K186" s="3" t="s">
        <v>72</v>
      </c>
      <c r="L186" s="3"/>
      <c r="M186" s="78"/>
    </row>
    <row r="187" spans="2:14" ht="15.75" x14ac:dyDescent="0.3">
      <c r="B187" s="1"/>
      <c r="C187" s="1"/>
      <c r="D187" s="1"/>
      <c r="E187" s="1"/>
      <c r="F187" s="1"/>
      <c r="G187" s="1"/>
      <c r="H187" s="1"/>
      <c r="I187" s="1"/>
      <c r="J187" s="2"/>
      <c r="K187" s="2"/>
      <c r="L187" s="1"/>
    </row>
    <row r="189" spans="2:14" x14ac:dyDescent="0.25">
      <c r="L189" s="79">
        <f>+'[1]Enero 2022'!K59+'[1]FEBRERO 2022'!K187+'[1]Marzo 2022'!K113+'[1]Abril 2022'!K135+'[1]Mayo 2022'!K98+'[1]Junio 2022'!K120+'[1]julio 2022 '!K184+'[1]Agosto 2022'!K166+'[1]Septiembre 2022'!K150+'[1]Octubre 2022'!K148+'[1]Noviembre 2022'!K138+'[1]Diciembre 2022'!K180</f>
        <v>1703824314.74</v>
      </c>
    </row>
  </sheetData>
  <mergeCells count="20">
    <mergeCell ref="C186:E186"/>
    <mergeCell ref="K186:L186"/>
    <mergeCell ref="B75:L75"/>
    <mergeCell ref="B76:L76"/>
    <mergeCell ref="C184:E184"/>
    <mergeCell ref="K184:L184"/>
    <mergeCell ref="C185:E185"/>
    <mergeCell ref="K185:L185"/>
    <mergeCell ref="C65:E65"/>
    <mergeCell ref="K65:L65"/>
    <mergeCell ref="C66:E66"/>
    <mergeCell ref="K66:L66"/>
    <mergeCell ref="B73:L73"/>
    <mergeCell ref="B74:L74"/>
    <mergeCell ref="B2:L2"/>
    <mergeCell ref="B3:L3"/>
    <mergeCell ref="B4:L4"/>
    <mergeCell ref="B5:L5"/>
    <mergeCell ref="C64:E64"/>
    <mergeCell ref="K64:L64"/>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0E941F279AC6C4A81E78DBF67C4E25A" ma:contentTypeVersion="4" ma:contentTypeDescription="Crear nuevo documento." ma:contentTypeScope="" ma:versionID="27ea28b0829eff35c63e5dd8332aae22">
  <xsd:schema xmlns:xsd="http://www.w3.org/2001/XMLSchema" xmlns:xs="http://www.w3.org/2001/XMLSchema" xmlns:p="http://schemas.microsoft.com/office/2006/metadata/properties" xmlns:ns2="ef05142a-1ad3-40c0-9d83-26c5bd0061c7" targetNamespace="http://schemas.microsoft.com/office/2006/metadata/properties" ma:root="true" ma:fieldsID="9c1f3e89feccb0011697d8ca8a0fc2b2" ns2:_="">
    <xsd:import namespace="ef05142a-1ad3-40c0-9d83-26c5bd0061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5142a-1ad3-40c0-9d83-26c5bd006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73EBD2-22DE-4F01-BB10-96D3A8957166}">
  <ds:schemaRefs>
    <ds:schemaRef ds:uri="http://schemas.microsoft.com/sharepoint/v3/contenttype/forms"/>
  </ds:schemaRefs>
</ds:datastoreItem>
</file>

<file path=customXml/itemProps2.xml><?xml version="1.0" encoding="utf-8"?>
<ds:datastoreItem xmlns:ds="http://schemas.openxmlformats.org/officeDocument/2006/customXml" ds:itemID="{D6F66F84-01AB-4B68-A228-6CCC2087A76B}"/>
</file>

<file path=customXml/itemProps3.xml><?xml version="1.0" encoding="utf-8"?>
<ds:datastoreItem xmlns:ds="http://schemas.openxmlformats.org/officeDocument/2006/customXml" ds:itemID="{41ABD301-341E-4787-ABB4-1EFFC4DC8E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2015-06-05T18:19:34Z</dcterms:created>
  <dcterms:modified xsi:type="dcterms:W3CDTF">2024-01-30T19:44:32Z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0x01010080E941F279AC6C4A81E78DBF67C4E25A</vt:lpwstr>
  </property>
</Properties>
</file>