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3/Informacion al potal 2023/8. Agosto 2023/"/>
    </mc:Choice>
  </mc:AlternateContent>
  <xr:revisionPtr revIDLastSave="3" documentId="8_{0D7875BB-1706-4642-82B4-8D47646D2967}" xr6:coauthVersionLast="47" xr6:coauthVersionMax="47" xr10:uidLastSave="{5EFCAA8D-A1E1-4DD7-8FFE-322BF73ADD6F}"/>
  <bookViews>
    <workbookView xWindow="-120" yWindow="-120" windowWidth="24240" windowHeight="13140" xr2:uid="{A5A670C6-6C4B-4166-909A-4BFAF89044A5}"/>
  </bookViews>
  <sheets>
    <sheet name="AGOSTO" sheetId="1" r:id="rId1"/>
  </sheets>
  <externalReferences>
    <externalReference r:id="rId2"/>
    <externalReference r:id="rId3"/>
  </externalReferences>
  <definedNames>
    <definedName name="_xlnm._FilterDatabase" localSheetId="0" hidden="1">AGOSTO!$A$117:$P$117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5" i="1" l="1"/>
  <c r="J195" i="1"/>
  <c r="L118" i="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B115" i="1"/>
  <c r="K99" i="1"/>
  <c r="J99" i="1"/>
  <c r="L8" i="1"/>
  <c r="N8" i="1" s="1"/>
  <c r="L9" i="1" l="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N94" i="1"/>
  <c r="N89" i="1" l="1"/>
  <c r="L61" i="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N58" i="1" s="1"/>
  <c r="O58" i="1" s="1"/>
</calcChain>
</file>

<file path=xl/sharedStrings.xml><?xml version="1.0" encoding="utf-8"?>
<sst xmlns="http://schemas.openxmlformats.org/spreadsheetml/2006/main" count="548" uniqueCount="325">
  <si>
    <t>INFORME DE TESORERIA</t>
  </si>
  <si>
    <t>INGRESOS Y EGRESOS</t>
  </si>
  <si>
    <t>CUENTA NO. 2400169440 (Fondo Reponible)</t>
  </si>
  <si>
    <t>AGOSTO DEL 2023</t>
  </si>
  <si>
    <t>Fecha</t>
  </si>
  <si>
    <t>Transferencia</t>
  </si>
  <si>
    <t>Cheque</t>
  </si>
  <si>
    <t>Referencia</t>
  </si>
  <si>
    <t>Beneficiario</t>
  </si>
  <si>
    <t>Columna1</t>
  </si>
  <si>
    <t>Descripcion</t>
  </si>
  <si>
    <t>Columna2</t>
  </si>
  <si>
    <t>Debito</t>
  </si>
  <si>
    <t>Credito</t>
  </si>
  <si>
    <t>Balance</t>
  </si>
  <si>
    <t>Balance Inicial</t>
  </si>
  <si>
    <t>931549482279</t>
  </si>
  <si>
    <t>DGII</t>
  </si>
  <si>
    <t>COBRO IMP DGII 0.15%_TRANS TUB</t>
  </si>
  <si>
    <t>31549482279</t>
  </si>
  <si>
    <t>Empleados</t>
  </si>
  <si>
    <t>PAGO NOMINA TUBANCOEMPRESAS DO</t>
  </si>
  <si>
    <t>931549481989</t>
  </si>
  <si>
    <t>31549481989</t>
  </si>
  <si>
    <t>931549481718</t>
  </si>
  <si>
    <t>31549481718</t>
  </si>
  <si>
    <t>931549423608</t>
  </si>
  <si>
    <t>31549423608</t>
  </si>
  <si>
    <t>931549423071</t>
  </si>
  <si>
    <t>31549423071</t>
  </si>
  <si>
    <t>931549422777</t>
  </si>
  <si>
    <t>31549422777</t>
  </si>
  <si>
    <t>931549422531</t>
  </si>
  <si>
    <t>31549422531</t>
  </si>
  <si>
    <t>931549286217</t>
  </si>
  <si>
    <t>31549286217</t>
  </si>
  <si>
    <t>931549285686</t>
  </si>
  <si>
    <t>31549285686</t>
  </si>
  <si>
    <t>4524000000025</t>
  </si>
  <si>
    <t>931563863600</t>
  </si>
  <si>
    <t>31563863600</t>
  </si>
  <si>
    <t>931563863472</t>
  </si>
  <si>
    <t>31563863472</t>
  </si>
  <si>
    <t>931563844243</t>
  </si>
  <si>
    <t>31563844243</t>
  </si>
  <si>
    <t>4524000050089</t>
  </si>
  <si>
    <t>931584816445</t>
  </si>
  <si>
    <t>31584816445</t>
  </si>
  <si>
    <t>931584816236</t>
  </si>
  <si>
    <t>31584816236</t>
  </si>
  <si>
    <t>931584815998</t>
  </si>
  <si>
    <t>31584815998</t>
  </si>
  <si>
    <t>931584815463</t>
  </si>
  <si>
    <t>31584815463</t>
  </si>
  <si>
    <t>4524000000015</t>
  </si>
  <si>
    <t>4524000031631</t>
  </si>
  <si>
    <t>931610177082</t>
  </si>
  <si>
    <t>31610177082</t>
  </si>
  <si>
    <t>931610176802</t>
  </si>
  <si>
    <t>31610176802</t>
  </si>
  <si>
    <t>931610176534</t>
  </si>
  <si>
    <t>31610176534</t>
  </si>
  <si>
    <t>931689055694</t>
  </si>
  <si>
    <t>31689055694</t>
  </si>
  <si>
    <t>931689055489</t>
  </si>
  <si>
    <t>31689055489</t>
  </si>
  <si>
    <t>931689055270</t>
  </si>
  <si>
    <t>31689055270</t>
  </si>
  <si>
    <t>931689055059</t>
  </si>
  <si>
    <t>31689055059</t>
  </si>
  <si>
    <t>137</t>
  </si>
  <si>
    <t>Ceiztur</t>
  </si>
  <si>
    <t>CK PAGADO EN CAJA</t>
  </si>
  <si>
    <t>4524000044824</t>
  </si>
  <si>
    <t>931712538352</t>
  </si>
  <si>
    <t>31712538352</t>
  </si>
  <si>
    <t>931712538091</t>
  </si>
  <si>
    <t>31712538091</t>
  </si>
  <si>
    <t>931712537764</t>
  </si>
  <si>
    <t>31712537764</t>
  </si>
  <si>
    <t>931712537448</t>
  </si>
  <si>
    <t>31712537448</t>
  </si>
  <si>
    <t>4524000000002</t>
  </si>
  <si>
    <t>REGULARIZACION FONDO REPONIBLE</t>
  </si>
  <si>
    <t>931755529127</t>
  </si>
  <si>
    <t>31755529127</t>
  </si>
  <si>
    <t>Consorcio de Tarjetas Dom. S.A.</t>
  </si>
  <si>
    <t>PASE RAPIDO</t>
  </si>
  <si>
    <t>931782409053</t>
  </si>
  <si>
    <t>31782409053</t>
  </si>
  <si>
    <t>931782408591</t>
  </si>
  <si>
    <t>31782408591</t>
  </si>
  <si>
    <t>931782408245</t>
  </si>
  <si>
    <t>31782408245</t>
  </si>
  <si>
    <t>931782334108</t>
  </si>
  <si>
    <t>31782334108</t>
  </si>
  <si>
    <t>931781912966</t>
  </si>
  <si>
    <t>31781912966</t>
  </si>
  <si>
    <t>931781866479</t>
  </si>
  <si>
    <t>31781866479</t>
  </si>
  <si>
    <t>931780963400</t>
  </si>
  <si>
    <t>31780963400</t>
  </si>
  <si>
    <t>931778495866</t>
  </si>
  <si>
    <t>31778495866</t>
  </si>
  <si>
    <t>931778494940</t>
  </si>
  <si>
    <t>31778494940</t>
  </si>
  <si>
    <t>931778494630</t>
  </si>
  <si>
    <t>31778494630</t>
  </si>
  <si>
    <t>931778494305</t>
  </si>
  <si>
    <t>31778494305</t>
  </si>
  <si>
    <t>4524000103215</t>
  </si>
  <si>
    <t>4524000000034</t>
  </si>
  <si>
    <t>4524000050450</t>
  </si>
  <si>
    <t>9990002</t>
  </si>
  <si>
    <t>Total</t>
  </si>
  <si>
    <t>Realizado por:</t>
  </si>
  <si>
    <t>Aprobado por:</t>
  </si>
  <si>
    <t>Maggy Villar</t>
  </si>
  <si>
    <t>Anyolani Nolasco</t>
  </si>
  <si>
    <t>Jose Luis Mañon</t>
  </si>
  <si>
    <t>Técnico de Contabilidad</t>
  </si>
  <si>
    <t>Enc. Division Depto. de Contabilidad</t>
  </si>
  <si>
    <t>Encargado Financiero</t>
  </si>
  <si>
    <t xml:space="preserve">  CUENTA UNICA DEL TESORO NO. 100010102384894</t>
  </si>
  <si>
    <t>Libramiento</t>
  </si>
  <si>
    <t>Descripción</t>
  </si>
  <si>
    <t>Débito</t>
  </si>
  <si>
    <t>Crédito</t>
  </si>
  <si>
    <t>102352/23</t>
  </si>
  <si>
    <t>Comite Ejecutor de Infraestructuras de Zonas Turisticas</t>
  </si>
  <si>
    <t>Ingresos correspondientes del 01 al 15/07/2023  ( Vuelos Regulares)</t>
  </si>
  <si>
    <t>2.2.3.1.01,2.2.4.1.01,2.2.4.4.01,2.2.7.2.06,2.2.8.2.01,2.2.9.2.01,2.3.1.1.01,2.3.9.5.01,2.3.9.6.01,2.3.9.9.05,2.3.9.6.01,2.3.9.9.05</t>
  </si>
  <si>
    <t>FONDO REPONIBLE INSTITUCIONAL  COMITE EJECUTOR DE INFRAESTRUCTURA DE ZONAS TURISTICAS (CEIZTUR)</t>
  </si>
  <si>
    <t>2.2.6.3.01</t>
  </si>
  <si>
    <t>HUMANO SEGUROS S A</t>
  </si>
  <si>
    <t>Pago Factura No.8777 correspondiente al mes de Agosto  2023, del Seguro Médico de Salud a los empleados del CEIZTUR, según anexos.</t>
  </si>
  <si>
    <t>2.7.2.4.01, 2.7.1.2.01, 2.7.2.4.01</t>
  </si>
  <si>
    <t>CONSTRUCTORA KUKY SILVERIO INDUSTRIAL, SRL</t>
  </si>
  <si>
    <t>Pago Fact. No. 0008, Cub. No. 3 Proy No. 379 Contrato No.13-2022; Reconstrucción de las infraestructuras recreativas del Malecón de San Pedro de Macorís.</t>
  </si>
  <si>
    <t>2.7.2.7.01, 2.7.2.4.02, 2.7.2.4.01, 2.7.1.2.01, 2.7.2.2.01, 2.7.2.1.01</t>
  </si>
  <si>
    <t>Prodicon, SRL</t>
  </si>
  <si>
    <t>Pago fact. No. 0084, Cub. No. 2 Proy. No. 360 Cont. No. 45-2021; Reconstrucción de la Plaza de vendedores y Habilitación de Acceso Peatonal a la Playa Las Galeras, Provincia Samaná.</t>
  </si>
  <si>
    <t xml:space="preserve">2.7.2.4.02, 2.7.2.4.01 </t>
  </si>
  <si>
    <t xml:space="preserve">Alta Construccion Pop (ALCON), SRL </t>
  </si>
  <si>
    <t>Pago Fact. No. 0011, Cub. No. 1 Proy. No. 383 Cont. 21-2022; Reconstrucción de la Vía de Acceso a Playa Estillero, Municipio el Limón, Provincia de Samaná.</t>
  </si>
  <si>
    <t>2.7.2.4.01</t>
  </si>
  <si>
    <t>Ingeniero &amp; Arquitectos Dominicanos (INARDOSA), SRL</t>
  </si>
  <si>
    <t>Pago Fact. No. 0036, Cub. No.9 Proy. No 318, cont. No.60-2019; Reconstrucción Vial Calle Duarte San Pedro de Macorís, Provincia San Pedro de Macorís.</t>
  </si>
  <si>
    <t>2.7.1.2.01, 2.7.2.7.01, 2.7.2.4.01</t>
  </si>
  <si>
    <t>Camilo J. Hurtado C., Ingenieros Asociados, SRL</t>
  </si>
  <si>
    <t>Pago Fact. No. 0025 Cub, No, 1 Proy. No. 386 cont. No. 25-2022; Reconstrucción de La Plaza del Pueblo de Los Pescadores, Las Terrenas, Samaná.</t>
  </si>
  <si>
    <t>2.2.8.6.04</t>
  </si>
  <si>
    <t>YINEIDA ALTAGRACIA FERNANDEZ ALVAREZ</t>
  </si>
  <si>
    <t>Pago Factura No. 0106, Servicios de Creación y Pintura de Murales en Puerto Plata, Sosúa, Cabarete, Imbert, Río San Juan, Cabrera, Samaná y Playa Ensenada.</t>
  </si>
  <si>
    <t>102372/23</t>
  </si>
  <si>
    <t>Ingresos correspondientes del 16/07/2023 al 22/07/2023  (Vuelos Charter)</t>
  </si>
  <si>
    <t>2.7.2.1.01, 2.7.2.2.01, 2.7.1.2.01</t>
  </si>
  <si>
    <t>Constructora Convesta, SRL</t>
  </si>
  <si>
    <t>Pago fact. No.0107, Cub. No.2, Proy. No.381, Cont. No.16-2022; Reconstrucción Plaza de Vendedores Playa Cocolandia, Municipio Sabana Grande de Palenque, Provincia San Cristobal.</t>
  </si>
  <si>
    <t>2.3.1.1.01</t>
  </si>
  <si>
    <t>Laboratorios Orbis, SA</t>
  </si>
  <si>
    <t>Pago factura 1970, por concepto de Contratación de Agua para el Consumo Humano por seis meses y compra Botellones, según anexos.</t>
  </si>
  <si>
    <t>2.2.8.7.04</t>
  </si>
  <si>
    <t>Datacursos Gaceta Judical, SRL</t>
  </si>
  <si>
    <t>Pago Fact. No,.0358 Capacitacion en Diplomado Virtual sobre Licitaciones y Contrataciones Publicas, segun anexos.</t>
  </si>
  <si>
    <t>2.3.6.4.07</t>
  </si>
  <si>
    <t>Servicios Verdes Especializados, SRL</t>
  </si>
  <si>
    <t>Pago Factura No. 0157, Por el Suministro y Colocación de Tierra Negra para Forestación Malecón Santo Domingo Este.</t>
  </si>
  <si>
    <t xml:space="preserve">2.3.9.9.05 </t>
  </si>
  <si>
    <t>Plásticos Viñals, SRL</t>
  </si>
  <si>
    <t>Pago factura 0181 por Compra de Fundas Plásticas para el PNLPB 2do trimestre, según anexos.</t>
  </si>
  <si>
    <t xml:space="preserve">2.2.8.7.06 </t>
  </si>
  <si>
    <t>CARMEN ENICIA CHEVALIER CARABALLO</t>
  </si>
  <si>
    <t>Pago Factura No. 0758, por concepto de Trámites Legales de Documentos, según anexos.</t>
  </si>
  <si>
    <t>Pago Factura No. 0768, por concepto de Trámites Legales de Documentos, según anexos.</t>
  </si>
  <si>
    <t>FREDDY BOLIVAR DE JESUS ALMONTE BRITO</t>
  </si>
  <si>
    <t>Pago Factura No. 0817 por concepto de Trámites Legales de Documentos, según anexos.</t>
  </si>
  <si>
    <t>2.6.8.5.01</t>
  </si>
  <si>
    <t>Constructora Sol BKJ, SRL</t>
  </si>
  <si>
    <t>Pago factura No. 0102 por Estudio de Suelo de Edificio baños Casa Aybar, Ciudad Colonial, según anexos.</t>
  </si>
  <si>
    <t>2.2.5.1.01</t>
  </si>
  <si>
    <t>CENTRO DE EXPORTACION E INVERSIONES DE LA REPUBLICA DOMINICANA</t>
  </si>
  <si>
    <t>Pago de factura No.0040; Cesión de derecho Contrato 32-2021 por los gastos de mantenimiento del edificio del CEI-RD espacio concedido al CEIZTUR, correspondiente al mes de agosto del 2023.</t>
  </si>
  <si>
    <t>2.2.6.2.01</t>
  </si>
  <si>
    <t>Seguros Reservas, SA</t>
  </si>
  <si>
    <t>Pago Fact.3187,3186 y 3185, por servicio de factura ajuste póliza  de seguro para equipo de maquinaria y contratistas y factura ajuste vehículo de motor flotilla y resp. civil. Vigencia desde 1/11/2022 al 1/8/2023 y 3/8/2022 al 30/9/2022, según anexos.</t>
  </si>
  <si>
    <t>CONORCORP, SRL</t>
  </si>
  <si>
    <t>Pago Factura No.0003 Cub. No.3; Proy No. 332 cont. No. 6-2020, Reconstrucción de los Accesos Ramal Viva y Ramal Los Nómadas, Playa Coson, Provincia Samaná.</t>
  </si>
  <si>
    <t>2.1.1.5.04</t>
  </si>
  <si>
    <t>COMITE EJECUTOR DE INFRAESTRUCTURAS DE ZONAS TURISTICAS</t>
  </si>
  <si>
    <t>Nómina vacaciones no tomadas excolaborador</t>
  </si>
  <si>
    <t>2.2.2.1.03</t>
  </si>
  <si>
    <t>Editora Listin Diario, SA</t>
  </si>
  <si>
    <t>Pago Fact. No. 8599, Servicio de Publicación Periódico en dos Periódicos por dos días de la Convocatoria a Licitación Pública Nacional ref.:CEIZTUR-CCC-LPN-2023-0002</t>
  </si>
  <si>
    <t>2.6.1.1.01</t>
  </si>
  <si>
    <t>Litang Investments, SRL</t>
  </si>
  <si>
    <t>Pago Factura No. 0205. Adquisición de Mobiliarios y Electrodomésticos para Equipamiento del Destacamento de POLITUR en Malecón SDE, según anexos.</t>
  </si>
  <si>
    <t>Suplidora Reysa, EIRL</t>
  </si>
  <si>
    <t>Pago Factura No. 0630. Adquisición de Botellas de Agua para los Brigadistas que estarán participando en el Operativo de Limpieza Malecón Santo Domingo Este, según anexos.</t>
  </si>
  <si>
    <t>2.7.2.2.01, 2.7.2.1.01, 2.7.2.4.01, 2.7.2.4.02 , 2.7.1.2.01, 2.7.2.7.01</t>
  </si>
  <si>
    <t>Grupo Marfa, SRL</t>
  </si>
  <si>
    <t>Pago Fact. No. 0015, Cub. No.10 Proy. No.371 Cont. No.2-2022; Mejoramiento del Malecón Santo Domingo Este.</t>
  </si>
  <si>
    <t>2.2.2.2.01</t>
  </si>
  <si>
    <t>Vilma Dariana Rodríguez de Jimenez</t>
  </si>
  <si>
    <t>Pago Factura No. 0123. Servicio de Confección e Instalación de Verja Perimetral en Aluzinc e Impresión en Lona Acrílica, según anexos.</t>
  </si>
  <si>
    <t>2.3.5.5.01</t>
  </si>
  <si>
    <t>Pago Fact. No. 0122, Servicio de Confección e Instalación de impresión en Lona Acrílica, para Cubrir Área Destinada al Skatepark Malecón SDE, segun anexos.</t>
  </si>
  <si>
    <t xml:space="preserve">2.6.5.6.01, 2.6.1.1.01, 2.3.9.6.01, 2.6.1.4.01 </t>
  </si>
  <si>
    <t>Wendy's Muebles, SRL</t>
  </si>
  <si>
    <t>Pago factura No. 0385 por Adquisición de Mobiliarios y Electrodomésticos para Equipamiento del Destacamento de POLITUR en Malecón SDE, según anexos.</t>
  </si>
  <si>
    <t>2.7.1.2.01</t>
  </si>
  <si>
    <t>B&amp;M Ingenieros y Arquitectos, SRL</t>
  </si>
  <si>
    <t>Pago Fact. No. 0093, Cub. No. 5, Proy. No. 324 Contrato No. 68-2019; Construcción Edificio Cestur Boca Chica, Provincia Santo Domingo Este.</t>
  </si>
  <si>
    <t>102381/23</t>
  </si>
  <si>
    <t>Ingresos correspondientes del 23/07/2023 al 29/07/2023  (Vuelos Charter)</t>
  </si>
  <si>
    <t>2.7.2.1.01,2.7.2.4.02</t>
  </si>
  <si>
    <t>Diseño, Presupuesto, Construcción y Supervisión SRL DIPCOSU</t>
  </si>
  <si>
    <t>Pago Fact. No. 0266, Cub. No. 3 Proy. 370 contrato No. 55-2021; Construcción de Previsiones Sanitarias para el Distrito Municipal de Las Galeras, Provincia Samaná.</t>
  </si>
  <si>
    <t>2.1.2.2.05</t>
  </si>
  <si>
    <t>Nómina militar mes de agosto 2023</t>
  </si>
  <si>
    <t>2.1.1.3.01, 2.1.5.2.01, 2.1.5.1.01, 2.1.5.3.01</t>
  </si>
  <si>
    <t>Nómina tramite de pensión mes de agosto 2023</t>
  </si>
  <si>
    <t>2.1.5.2.01, 2.1.5.1.01, 2.1.1.2.08, 2.1.5.3.01</t>
  </si>
  <si>
    <t>Nómina temporales mes de agosto 2023</t>
  </si>
  <si>
    <t>2.1.5.2.01, 2.1.5.1.01, 2.1.1.1.01, 2.1.5.3.01</t>
  </si>
  <si>
    <t>Nómina fija mes de agosto 2023</t>
  </si>
  <si>
    <t>2.7.2.7.01</t>
  </si>
  <si>
    <t xml:space="preserve">	Pasp Constructora, SRL</t>
  </si>
  <si>
    <t>Pago Facturas No.0151 y 0152, por Concepto de Reembolso de los gastos Incurridos a partir de su adjudicación, para la construcción y Ampliación Cementerio Estero Hondo, Puerto Plata, Ref. CEIZTUR-CCC-CP-2020-0015, según anexos.</t>
  </si>
  <si>
    <t>102398/23</t>
  </si>
  <si>
    <t>Ingresos correspondientes del 16 al 31/07/2023  ( Vuelos Regulares)</t>
  </si>
  <si>
    <t>102404/23</t>
  </si>
  <si>
    <t>Ingresos correspondientes del 30/07/2023 al 05/08/2023  (Vuelos Charter)</t>
  </si>
  <si>
    <t>Constructora Serconsa, SRL</t>
  </si>
  <si>
    <t>Pago fact. No.0019, Cub. No.3, Proy. No.356 Cont. No. 30-2020; Reconstrucción Parque Municipal Pepillo Salcedo Manzanillo, Provincia Montecristi.</t>
  </si>
  <si>
    <t>2.7.2.7.01,2.7.2.4.02,2.7.2.4.01,2.6.1.9.01,2.7.2.2.01,2.7.1.2.01,</t>
  </si>
  <si>
    <t>Exyco, SRL</t>
  </si>
  <si>
    <t>Pago Fact. No. 0123, Cub. No 10 y Final Mas Devolucion de Vicios Ocultos, Proy. No. 364, Cont. No. 49-2021, Reconstrucción Plaza de los Vendedores de Guayacanes, San Pedro de Macorís.</t>
  </si>
  <si>
    <t>2.1.1.2.06</t>
  </si>
  <si>
    <t>Nomina jornaleros sección sargazo julio 2023</t>
  </si>
  <si>
    <t>2.1.1.2.09</t>
  </si>
  <si>
    <t>Nómina pasantes agosto 2023.</t>
  </si>
  <si>
    <t>Montval Ingeniería, SRL</t>
  </si>
  <si>
    <t>Pago Avance 20% del monto de RD$57,996,509.72, contrato No. 09-2023. Reconstrucción de las Calles en la Zona Urbana, Municipio de Las Terrenas, Provincia Samaná (Relanzamiento)</t>
  </si>
  <si>
    <t xml:space="preserve">2.3.2.3.01 </t>
  </si>
  <si>
    <t>Gregoria Del Rosario Ortiz Then</t>
  </si>
  <si>
    <t>Pago Fact. No. 0134, por Adquisición de Uniformes del Programa Nacional de Limpieza de Playas y Balnearios (PNLPB) juiio-dciembre 2023, según anexos</t>
  </si>
  <si>
    <t xml:space="preserve">2.2.1.5.01 </t>
  </si>
  <si>
    <t>Altice Dominicana, SA</t>
  </si>
  <si>
    <t>Pago factura No. 3094 por los servicios de renta mensual de Internet móvil para las cámaras de video vigilancia instaladas en Playa Macao correspondientes al mes de julio del 2023, según anexos.</t>
  </si>
  <si>
    <t>2.2.9.2.01</t>
  </si>
  <si>
    <t>INSTITUTO DE FORMACION TURISTICA DEL CARIBE</t>
  </si>
  <si>
    <t>Pago Facturas No. 0716, 0717, 0721,0723 y 0727 , por Servicio de almuerzo para los colaboradores del CEIZTUR del 12  de junio   al 14 de julio  del año 2023, según anexos.</t>
  </si>
  <si>
    <t xml:space="preserve">2.3.9.9.04 </t>
  </si>
  <si>
    <t>MERCANTIL RAMI SRL</t>
  </si>
  <si>
    <t>Pago factura No. 0617 por Adquisición de Herramientas para el Programa Nacional de Limpiezas de Playas y Balnearios, según anexos.</t>
  </si>
  <si>
    <t>2.2.7.2.08</t>
  </si>
  <si>
    <t>Gomez Magallanes Ingenieria &amp; Servicios Generales, SRL</t>
  </si>
  <si>
    <t>Pago factura No.0220 por Contratación de Servicio Mantenimiento Preventivo y Correctivo de Aires Acondicionado del CEIZTUR correspondiente al mes de julio, según expediente No. CEIZTUR-DAF-CM-2023-0019.</t>
  </si>
  <si>
    <t>2.3.6.3.04</t>
  </si>
  <si>
    <t>CORAMCA, SRL</t>
  </si>
  <si>
    <t>Pago factura No. 0197 por Adquisición de Herramientas para el Programa Nacional de Limpiezas de Playas y Balnearios, según anexos.</t>
  </si>
  <si>
    <t xml:space="preserve">2.6.6.2.01 </t>
  </si>
  <si>
    <t>ESPARTIMP</t>
  </si>
  <si>
    <t>Pago factura No. 0204 por Compra e instalación del Sistema de Control de asistencia de Empleados del CEIZTUR, según anexos.</t>
  </si>
  <si>
    <t>2.2.8.5.03</t>
  </si>
  <si>
    <t>Marba Cleaning Services, SRL</t>
  </si>
  <si>
    <t>Pago factura No. 0129 por Contratación Servicio de Lavado a Presión de Aceras del Acento Principal Malecón SDE, según anexos.</t>
  </si>
  <si>
    <t>2.6.5.7.01, 2.3.9.9.04</t>
  </si>
  <si>
    <t>Khalicco Investments, SRL</t>
  </si>
  <si>
    <t>Pago factura No. 0866 por  Compra de Accesorios y Maquinarias para los Vehículos de Recolección de Sargazos, según anexos.</t>
  </si>
  <si>
    <t>2.3.9.1.01</t>
  </si>
  <si>
    <t>GTG Industrial, SRL</t>
  </si>
  <si>
    <t>Pago factura No. 3509  por Adquisición de Dispensadores y Zafacones para Baños del Malecón del Municipio SDE, según anexos.</t>
  </si>
  <si>
    <t>2.2.7.1.01</t>
  </si>
  <si>
    <t>Ramara Services Group, SRL</t>
  </si>
  <si>
    <t>Pago factura No. 0078 por suministro e Instalación Divisiones en Cristal Templado y Vinil Frost para los Departamentos de RHHH y Financiero, según anexos.</t>
  </si>
  <si>
    <t>2.7.2.1.01, 2.7.2.2.01 ,2.7.1.2.01</t>
  </si>
  <si>
    <t>CIAO, SRL</t>
  </si>
  <si>
    <t>Pago fact. No.0068, Cub. No.2, proy. No.385, contrato No. 18-2022, Habilitación de Planta de Tratamiento Juan Dolio, San Pedro de Macorís, relanzamiento.</t>
  </si>
  <si>
    <t>Pago de las facturas No. 0729, 0735, 0740 y  0747, por el servicio de almuerzo para los colaboradores del CEIZTUR, desde el 17 de julio  hasta el 11 de agosto  2023, según anexos.</t>
  </si>
  <si>
    <t>R&amp;R DIVISION DE ENTRENAMIENTO, SRL</t>
  </si>
  <si>
    <t>Pago factura No. 0069 por Capacitación Diplomado Gestor de Nominas y Relaciones Laborales (Virtual), según anexos.</t>
  </si>
  <si>
    <t>Nomina jornaleros julio 2023</t>
  </si>
  <si>
    <t>2.1.2.2.03</t>
  </si>
  <si>
    <t>Nómina horas extras mes de julio 2023</t>
  </si>
  <si>
    <t>XIOMARA DEL CARMEN MARMOLEJOS ACOSTA</t>
  </si>
  <si>
    <t>Pago Factura No.0071, por el Alquiler de un inmueble que aloja oficinas de la policía de Turismo Politur, correspondiente al mes de agosto 2023, según anexos.</t>
  </si>
  <si>
    <t>2.2.1.3.01</t>
  </si>
  <si>
    <t>COMPANIA DOMINICANA DE TELEFONOS C POR A</t>
  </si>
  <si>
    <t>Pago Factura No. 8023  por Servicios de Renta Mensual de las Flotas del CEIZTUR, correspondiente al mes de julio  del año 2023.</t>
  </si>
  <si>
    <t>2.3.9.2.01</t>
  </si>
  <si>
    <t>Inversiones Tejeda Valera Inteval, SRL</t>
  </si>
  <si>
    <t>Pago Factura No. 0631. Adquisición de Cajas de Cartón para la Organización de Documentos en la Institución, según anexos.</t>
  </si>
  <si>
    <t>2.2.8.7.06</t>
  </si>
  <si>
    <t>MARITZA JUSTINA CRUZ GONZALEZ DE VAZQUEZ</t>
  </si>
  <si>
    <t>Pago fact. No.0094 por concepto de tramites legales de documentos, según anexos.</t>
  </si>
  <si>
    <t>Elsa Margarita de la Cruz Matos</t>
  </si>
  <si>
    <t>Pago Factura No. 0090 por concepto de pago de trámites legales de documentos, según anexos.</t>
  </si>
  <si>
    <t>2.2.5.9.01</t>
  </si>
  <si>
    <t>Inversiones Express, SRL</t>
  </si>
  <si>
    <t>Pago factura No. 0103 por Adquisición de Licencias de Software y Sus Aplicativas, Dirigido a MiPymes, según anexos.</t>
  </si>
  <si>
    <t>2.2.5.4.01</t>
  </si>
  <si>
    <t>Daf Trading, SRL</t>
  </si>
  <si>
    <t>Pago de factura No. 1249 por Contratación de servicio de grúa para el transporte de equipo de PNLPB, según anexos.</t>
  </si>
  <si>
    <t>2.6.1.3.01</t>
  </si>
  <si>
    <t>MDL ALTEKNATIVA TECH, SRL</t>
  </si>
  <si>
    <t>Pago factura No. 0039 por Adquisición de Laptop para Distintos Departamentos del CEIZTUR, según anexos.</t>
  </si>
  <si>
    <t>COMPU-OFFICE DOMINICANA, SRL</t>
  </si>
  <si>
    <t>Pago fact. No.3804, adquisición de mobiliarios y electrodomésticos para equipamiento del destacamento de Politur en Malecón SDE, según anexos.</t>
  </si>
  <si>
    <t>2.2.8.5.01</t>
  </si>
  <si>
    <t>Consultoría y Servicios Salper, SRL</t>
  </si>
  <si>
    <t>Pago Fact. No. 0098, por Contratación de Servicio de Fumigación para las oficinas del CEIZTUR correspondiente al mes de julio 2023, según anexos.</t>
  </si>
  <si>
    <t>2.2.8.7.02, 2.7.2.4.02, 2.7.2.4.01</t>
  </si>
  <si>
    <t>Consorcio Kairox Kepher</t>
  </si>
  <si>
    <t>Pago Avance 20%, del monto de RD$52,946,746.62, Contrato No. 08-2023. Reconstrucción de Calles en el Casco Urbano, Distrito Municipal Bayahibe, Provincia La Altagracia, (Relanzamiento).</t>
  </si>
  <si>
    <t>ITCORP GONGLOSS, SRL</t>
  </si>
  <si>
    <t>Pago factura No. 0774 por Adquisición de Combo de Mouse y Teclado, según anexos.</t>
  </si>
  <si>
    <t>OFFICE TARGET S A</t>
  </si>
  <si>
    <t>Pago Factura No. 0335. Compra de Toners y Cartuchos para las Impresoras Departamentos del CEIZTUR, según anexos.</t>
  </si>
  <si>
    <t>Mattar Consulting, SRL</t>
  </si>
  <si>
    <t>Pago factura No. 0212 por Adquisición de Licencias de Software y Sus Aplicativas, Dirigido a MiPymes, según anexos.</t>
  </si>
  <si>
    <t>2.7.2.2.01, 2.6.1.9.01, 2.7.2.4.01 , 2.7.2.4.02, 2.7.1.2.01, 2.7.2.1.01</t>
  </si>
  <si>
    <t>Dineba Diseños Interiores y Ebanisteria, SRL</t>
  </si>
  <si>
    <t>Pago Cub. No.2, fact. No.0199, Proy. 367, Cont. No.54-2021. Reconstrucción Centro Parroquial Espíritu Santo, Municipio de San Francisco de Macorís, Provincia Duarte.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</si>
</sst>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 #,##0_);_(* \(#,##0\);_(* &quot;-&quot;??_);_(@_)"/>
  </numFmts>
  <fonts count="11"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1"/>
      <color theme="1"/>
      <name val="Palatino Linotype"/>
      <family val="1"/>
    </font>
    <font>
      <sz val="10"/>
      <name val="Palatino Linotype"/>
      <family val="1"/>
    </font>
    <font>
      <sz val="10"/>
      <color theme="1"/>
      <name val="Calibri"/>
      <family val="2"/>
      <scheme val="minor"/>
    </font>
    <font>
      <sz val="10"/>
      <color indexed="8"/>
      <name val="Palatino Linotype"/>
      <family val="1"/>
    </font>
    <font>
      <sz val="11"/>
      <color indexed="8"/>
      <name val="Palatino Linotype"/>
      <family val="1"/>
    </font>
    <font>
      <sz val="9"/>
      <color rgb="FF000000"/>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0" fontId="2" fillId="0" borderId="0" xfId="0" applyFont="1"/>
    <xf numFmtId="43" fontId="2" fillId="0" borderId="0" xfId="1" applyFont="1"/>
    <xf numFmtId="0" fontId="3" fillId="0" borderId="0" xfId="0" applyFont="1" applyAlignment="1">
      <alignment horizontal="center"/>
    </xf>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0" fillId="0" borderId="3" xfId="0" applyBorder="1"/>
    <xf numFmtId="0" fontId="3" fillId="0" borderId="3" xfId="0" applyFont="1" applyBorder="1" applyAlignment="1">
      <alignment horizontal="left"/>
    </xf>
    <xf numFmtId="43" fontId="2" fillId="0" borderId="3" xfId="1" applyFont="1" applyBorder="1"/>
    <xf numFmtId="43" fontId="2" fillId="3" borderId="4" xfId="1" applyFont="1" applyFill="1" applyBorder="1"/>
    <xf numFmtId="43" fontId="5" fillId="0" borderId="1" xfId="1" applyFont="1" applyBorder="1"/>
    <xf numFmtId="44" fontId="0" fillId="0" borderId="0" xfId="0" applyNumberFormat="1"/>
    <xf numFmtId="2" fontId="0" fillId="0" borderId="0" xfId="0" applyNumberFormat="1"/>
    <xf numFmtId="14" fontId="2" fillId="0" borderId="1" xfId="0" applyNumberFormat="1" applyFont="1" applyBorder="1" applyAlignment="1">
      <alignment horizontal="right"/>
    </xf>
    <xf numFmtId="49"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horizontal="right"/>
    </xf>
    <xf numFmtId="0" fontId="2" fillId="0" borderId="1" xfId="0" applyFont="1" applyBorder="1" applyAlignment="1">
      <alignment horizontal="center" wrapText="1"/>
    </xf>
    <xf numFmtId="0" fontId="2" fillId="0" borderId="1" xfId="0" applyFont="1" applyBorder="1" applyAlignment="1">
      <alignment horizontal="left"/>
    </xf>
    <xf numFmtId="43" fontId="2" fillId="0" borderId="1" xfId="1" applyFont="1" applyFill="1" applyBorder="1"/>
    <xf numFmtId="43" fontId="2" fillId="3" borderId="1" xfId="1" applyFont="1" applyFill="1" applyBorder="1"/>
    <xf numFmtId="43" fontId="2" fillId="0" borderId="1" xfId="0" applyNumberFormat="1" applyFont="1" applyBorder="1"/>
    <xf numFmtId="43" fontId="0" fillId="0" borderId="0" xfId="1" applyFont="1"/>
    <xf numFmtId="0" fontId="2" fillId="3" borderId="1" xfId="0" applyFont="1" applyFill="1" applyBorder="1" applyAlignment="1">
      <alignment horizontal="center" wrapText="1"/>
    </xf>
    <xf numFmtId="43" fontId="0" fillId="0" borderId="0" xfId="0" applyNumberFormat="1"/>
    <xf numFmtId="39" fontId="6" fillId="3" borderId="1" xfId="1" applyNumberFormat="1" applyFont="1" applyFill="1" applyBorder="1" applyAlignment="1">
      <alignment horizontal="right"/>
    </xf>
    <xf numFmtId="39" fontId="6" fillId="0" borderId="1" xfId="1" applyNumberFormat="1" applyFont="1" applyFill="1" applyBorder="1" applyAlignment="1">
      <alignment horizontal="righ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5" xfId="1" applyFont="1" applyFill="1" applyBorder="1"/>
    <xf numFmtId="43" fontId="3" fillId="2" borderId="5" xfId="0" applyNumberFormat="1" applyFont="1" applyFill="1" applyBorder="1"/>
    <xf numFmtId="43" fontId="2" fillId="0" borderId="0" xfId="0" applyNumberFormat="1" applyFont="1"/>
    <xf numFmtId="0" fontId="7" fillId="0" borderId="0" xfId="0" applyFont="1"/>
    <xf numFmtId="0" fontId="3" fillId="0" borderId="6" xfId="0" applyFont="1" applyBorder="1" applyAlignment="1">
      <alignment horizontal="center"/>
    </xf>
    <xf numFmtId="0" fontId="2" fillId="0" borderId="0" xfId="0" applyFont="1" applyAlignment="1">
      <alignment horizontal="center"/>
    </xf>
    <xf numFmtId="0" fontId="2" fillId="0" borderId="7" xfId="0" applyFont="1" applyBorder="1"/>
    <xf numFmtId="43" fontId="2" fillId="0" borderId="7" xfId="1" applyFont="1" applyBorder="1"/>
    <xf numFmtId="164" fontId="0" fillId="0" borderId="0" xfId="0" applyNumberFormat="1"/>
    <xf numFmtId="0" fontId="3" fillId="2" borderId="8" xfId="0" applyFont="1" applyFill="1" applyBorder="1" applyAlignment="1">
      <alignment horizontal="center"/>
    </xf>
    <xf numFmtId="43" fontId="3" fillId="2" borderId="8"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2" fillId="0" borderId="1" xfId="1" applyFont="1" applyBorder="1"/>
    <xf numFmtId="14" fontId="8"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14" fontId="9" fillId="0" borderId="1" xfId="0" applyNumberFormat="1" applyFont="1" applyBorder="1" applyAlignment="1">
      <alignment horizontal="left" vertical="center" wrapText="1"/>
    </xf>
    <xf numFmtId="43" fontId="2" fillId="0" borderId="1" xfId="1" applyFont="1" applyFill="1" applyBorder="1" applyAlignment="1"/>
    <xf numFmtId="43" fontId="2" fillId="0" borderId="1" xfId="1" applyFont="1" applyBorder="1" applyAlignment="1"/>
    <xf numFmtId="0" fontId="2" fillId="0" borderId="1" xfId="0" applyFont="1" applyBorder="1" applyAlignment="1">
      <alignment vertical="center" wrapText="1"/>
    </xf>
    <xf numFmtId="0" fontId="2" fillId="0" borderId="1" xfId="0" applyFont="1" applyBorder="1" applyAlignment="1">
      <alignment horizontal="left" wrapText="1"/>
    </xf>
    <xf numFmtId="43" fontId="2" fillId="3" borderId="1" xfId="1" applyFont="1" applyFill="1" applyBorder="1" applyAlignment="1"/>
    <xf numFmtId="43" fontId="9" fillId="0" borderId="1" xfId="0" applyNumberFormat="1"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3" borderId="9" xfId="0" applyFont="1" applyFill="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xf>
    <xf numFmtId="14" fontId="9" fillId="0" borderId="9" xfId="0" applyNumberFormat="1" applyFont="1" applyBorder="1" applyAlignment="1">
      <alignment horizontal="left" vertical="center" wrapText="1"/>
    </xf>
    <xf numFmtId="43" fontId="2" fillId="0" borderId="9" xfId="1" applyFont="1" applyFill="1" applyBorder="1" applyAlignment="1"/>
    <xf numFmtId="43" fontId="2" fillId="3" borderId="9" xfId="1" applyFont="1" applyFill="1" applyBorder="1" applyAlignment="1"/>
    <xf numFmtId="0" fontId="10" fillId="0" borderId="1" xfId="0" applyFont="1" applyBorder="1" applyAlignment="1">
      <alignment vertical="center" wrapText="1"/>
    </xf>
    <xf numFmtId="0" fontId="10" fillId="0" borderId="0" xfId="0" applyFont="1" applyAlignment="1">
      <alignment vertical="center" wrapText="1"/>
    </xf>
    <xf numFmtId="4" fontId="2" fillId="0" borderId="1" xfId="0" applyNumberFormat="1" applyFont="1" applyBorder="1" applyAlignment="1">
      <alignment horizontal="left" vertical="center" wrapText="1"/>
    </xf>
    <xf numFmtId="14" fontId="2" fillId="0" borderId="1" xfId="0" applyNumberFormat="1" applyFont="1" applyBorder="1" applyAlignment="1">
      <alignment horizontal="right" vertical="center"/>
    </xf>
    <xf numFmtId="43" fontId="9" fillId="0" borderId="0" xfId="0" applyNumberFormat="1" applyFont="1"/>
    <xf numFmtId="43" fontId="2" fillId="0" borderId="1" xfId="1" applyFont="1" applyFill="1" applyBorder="1" applyAlignment="1">
      <alignment vertical="center"/>
    </xf>
    <xf numFmtId="0" fontId="2" fillId="0" borderId="1" xfId="0" applyFont="1" applyBorder="1" applyAlignment="1">
      <alignment horizontal="center" vertical="center" wrapText="1"/>
    </xf>
    <xf numFmtId="165" fontId="0" fillId="0" borderId="0" xfId="1" applyNumberFormat="1" applyFont="1"/>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5" xfId="1" applyFont="1" applyFill="1" applyBorder="1" applyAlignment="1">
      <alignment vertical="center"/>
    </xf>
    <xf numFmtId="4" fontId="0" fillId="0" borderId="0" xfId="0" applyNumberFormat="1"/>
    <xf numFmtId="43" fontId="7" fillId="0" borderId="0" xfId="0" applyNumberFormat="1" applyFont="1"/>
    <xf numFmtId="0" fontId="3" fillId="0" borderId="0" xfId="0" applyFont="1" applyAlignment="1">
      <alignment horizontal="center"/>
    </xf>
    <xf numFmtId="17" fontId="3" fillId="0" borderId="0" xfId="0" applyNumberFormat="1" applyFont="1" applyAlignment="1">
      <alignment horizontal="center"/>
    </xf>
    <xf numFmtId="0" fontId="3" fillId="0" borderId="6" xfId="0" applyFont="1" applyBorder="1" applyAlignment="1">
      <alignment horizontal="center"/>
    </xf>
    <xf numFmtId="0" fontId="2" fillId="0" borderId="0" xfId="0" applyFont="1" applyAlignment="1">
      <alignment horizontal="center"/>
    </xf>
  </cellXfs>
  <cellStyles count="2">
    <cellStyle name="Millares" xfId="1" builtinId="3"/>
    <cellStyle name="Normal" xfId="0" builtinId="0"/>
  </cellStyles>
  <dxfs count="13">
    <dxf>
      <font>
        <b val="0"/>
        <i val="0"/>
        <strike val="0"/>
        <condense val="0"/>
        <extend val="0"/>
        <outline val="0"/>
        <shadow val="0"/>
        <u val="none"/>
        <vertAlign val="baseline"/>
        <sz val="10"/>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6" formatCode="#,##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numFmt numFmtId="167"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177165</xdr:rowOff>
    </xdr:from>
    <xdr:to>
      <xdr:col>5</xdr:col>
      <xdr:colOff>1047750</xdr:colOff>
      <xdr:row>5</xdr:row>
      <xdr:rowOff>34290</xdr:rowOff>
    </xdr:to>
    <xdr:pic>
      <xdr:nvPicPr>
        <xdr:cNvPr id="2" name="Picture 1">
          <a:extLst>
            <a:ext uri="{FF2B5EF4-FFF2-40B4-BE49-F238E27FC236}">
              <a16:creationId xmlns:a16="http://schemas.microsoft.com/office/drawing/2014/main" id="{374BAA96-E3F4-4B4A-ADD9-A5C821D54973}"/>
            </a:ext>
          </a:extLst>
        </xdr:cNvPr>
        <xdr:cNvPicPr/>
      </xdr:nvPicPr>
      <xdr:blipFill rotWithShape="1">
        <a:blip xmlns:r="http://schemas.openxmlformats.org/officeDocument/2006/relationships" r:embed="rId1"/>
        <a:srcRect l="21147" t="21357" r="20430" b="67487"/>
        <a:stretch/>
      </xdr:blipFill>
      <xdr:spPr bwMode="auto">
        <a:xfrm>
          <a:off x="238125" y="177165"/>
          <a:ext cx="4562475" cy="857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111</xdr:row>
      <xdr:rowOff>25241</xdr:rowOff>
    </xdr:from>
    <xdr:to>
      <xdr:col>5</xdr:col>
      <xdr:colOff>75247</xdr:colOff>
      <xdr:row>115</xdr:row>
      <xdr:rowOff>139542</xdr:rowOff>
    </xdr:to>
    <xdr:pic>
      <xdr:nvPicPr>
        <xdr:cNvPr id="3" name="Picture 1">
          <a:extLst>
            <a:ext uri="{FF2B5EF4-FFF2-40B4-BE49-F238E27FC236}">
              <a16:creationId xmlns:a16="http://schemas.microsoft.com/office/drawing/2014/main" id="{D726E6F3-F167-47C5-B612-5DBC2CD03674}"/>
            </a:ext>
          </a:extLst>
        </xdr:cNvPr>
        <xdr:cNvPicPr/>
      </xdr:nvPicPr>
      <xdr:blipFill rotWithShape="1">
        <a:blip xmlns:r="http://schemas.openxmlformats.org/officeDocument/2006/relationships" r:embed="rId1"/>
        <a:srcRect l="21147" t="21357" r="20430" b="67487"/>
        <a:stretch/>
      </xdr:blipFill>
      <xdr:spPr bwMode="auto">
        <a:xfrm>
          <a:off x="228124" y="22275641"/>
          <a:ext cx="3599973" cy="91440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3/Informe%20de%20Tesoreria%202023/Informe%20de%20Tesorer&#237;a%20%20A&#241;o%202023.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3/Informe%20de%20Tesoreria%202023/Informe%20de%20Tesorer&#237;a%20%20A&#241;o%202023.xlsx?0E809711" TargetMode="External"/><Relationship Id="rId1" Type="http://schemas.openxmlformats.org/officeDocument/2006/relationships/externalLinkPath" Target="file:///\\0E809711\Informe%20de%20Tesorer&#237;a%20%20A&#241;o%202023.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Conciliacion%20Reservas%202022/11.%20Noviembre%20Reservas%202022.xls"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Conciliacion%20Reservas%202022/11.%20Noviembre%20Reservas%202022.xls?741DAEC0" TargetMode="External"/><Relationship Id="rId1" Type="http://schemas.openxmlformats.org/officeDocument/2006/relationships/externalLinkPath" Target="file:///\\741DAEC0\11.%20Noviembre%20Reserva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2"/>
      <sheetName val="ENERO"/>
      <sheetName val="FEBRERO"/>
      <sheetName val="MARZO"/>
      <sheetName val="ABRIL"/>
      <sheetName val="MAYO"/>
      <sheetName val="JUNIO"/>
      <sheetName val="JULIO"/>
      <sheetName val="AGOSTO"/>
      <sheetName val="SEPTIEMBRE"/>
      <sheetName val="OCTUBRE"/>
      <sheetName val="NOVIEMBRE"/>
      <sheetName val="DICIEMBRE"/>
      <sheetName val="Hoja3"/>
      <sheetName val="Hoja1"/>
      <sheetName val="Hoja2"/>
    </sheetNames>
    <sheetDataSet>
      <sheetData sheetId="0"/>
      <sheetData sheetId="1"/>
      <sheetData sheetId="2"/>
      <sheetData sheetId="3"/>
      <sheetData sheetId="4"/>
      <sheetData sheetId="5"/>
      <sheetData sheetId="6"/>
      <sheetData sheetId="7">
        <row r="122">
          <cell r="L122">
            <v>2375153.4769999948</v>
          </cell>
        </row>
        <row r="224">
          <cell r="L224">
            <v>1920632820.9092097</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ciliacion"/>
      <sheetName val="Relacion"/>
      <sheetName val="Instructivo"/>
    </sheetNames>
    <sheetDataSet>
      <sheetData sheetId="0">
        <row r="38">
          <cell r="J38">
            <v>3670379.95</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88D0F3-C83C-4C2C-977C-8486621439B0}" name="Tabla13457981023456789" displayName="Tabla13457981023456789" ref="B7:L98" totalsRowShown="0" headerRowDxfId="12" headerRowBorderDxfId="11" tableBorderDxfId="10" headerRowCellStyle="Millares">
  <sortState xmlns:xlrd2="http://schemas.microsoft.com/office/spreadsheetml/2017/richdata2" ref="B8:L57">
    <sortCondition ref="B9:B57"/>
  </sortState>
  <tableColumns count="11">
    <tableColumn id="1" xr3:uid="{545AD9F6-2C60-4BD6-BB07-CBD6F060FF36}" name="Fecha" dataDxfId="9"/>
    <tableColumn id="2" xr3:uid="{8F254802-7032-4B91-8BC9-5724D7FCB8B1}" name="Transferencia" dataDxfId="8"/>
    <tableColumn id="3" xr3:uid="{EF1E190D-F63B-437A-8733-7D0FB847FAA6}" name="Cheque" dataDxfId="7"/>
    <tableColumn id="4" xr3:uid="{40FFDA3A-7383-47AA-BE2A-AEE0B789FCBA}" name="Referencia"/>
    <tableColumn id="5" xr3:uid="{510E21DE-7EF2-4F7E-9606-D66E19545860}" name="Beneficiario" dataDxfId="6"/>
    <tableColumn id="6" xr3:uid="{4D356525-C5CB-44AB-8DA1-548EB02C8567}" name="Columna1" dataDxfId="5"/>
    <tableColumn id="7" xr3:uid="{F6C50F5F-2A41-4F4A-ADB3-4909ACBD425E}" name="Descripcion" dataDxfId="4"/>
    <tableColumn id="8" xr3:uid="{FC1E7A7E-840E-4EFC-A9A1-93ADBD1DF59C}" name="Columna2" dataDxfId="3"/>
    <tableColumn id="9" xr3:uid="{8977004A-B3A6-493C-B3B2-58DE8A8DDD49}" name="Debito" dataDxfId="2" dataCellStyle="Millares"/>
    <tableColumn id="10" xr3:uid="{4E568E8D-4E19-44D5-AB65-E6007F2C23B6}" name="Credito" dataDxfId="1" dataCellStyle="Millares"/>
    <tableColumn id="11" xr3:uid="{061DB5F2-F965-480D-A324-98EF77A1EE4D}"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187DD-1A90-4969-9A0D-969948E0745B}">
  <dimension ref="A1:P204"/>
  <sheetViews>
    <sheetView showGridLines="0" tabSelected="1" topLeftCell="A187" zoomScale="86" zoomScaleNormal="86" workbookViewId="0">
      <selection activeCell="N198" sqref="N198:P204"/>
    </sheetView>
  </sheetViews>
  <sheetFormatPr baseColWidth="10" defaultRowHeight="15" x14ac:dyDescent="0.25"/>
  <cols>
    <col min="1" max="1" width="2.5703125" customWidth="1"/>
    <col min="2" max="2" width="10.140625" bestFit="1" customWidth="1"/>
    <col min="3" max="3" width="12.7109375" bestFit="1" customWidth="1"/>
    <col min="4" max="4" width="10.28515625" customWidth="1"/>
    <col min="5" max="5" width="20.5703125" customWidth="1"/>
    <col min="6" max="6" width="35.85546875" customWidth="1"/>
    <col min="7" max="7" width="10" hidden="1" customWidth="1"/>
    <col min="8" max="8" width="61.28515625" customWidth="1"/>
    <col min="9" max="9" width="10" hidden="1" customWidth="1"/>
    <col min="10" max="11" width="14.85546875" customWidth="1"/>
    <col min="12" max="12" width="16.5703125" style="36" bestFit="1" customWidth="1"/>
    <col min="13" max="13" width="15.140625" bestFit="1" customWidth="1"/>
    <col min="14" max="14" width="16.85546875" bestFit="1" customWidth="1"/>
    <col min="15" max="15" width="13.140625" bestFit="1" customWidth="1"/>
    <col min="16" max="16" width="14.140625" bestFit="1" customWidth="1"/>
  </cols>
  <sheetData>
    <row r="1" spans="1:15" ht="15.75" x14ac:dyDescent="0.3">
      <c r="A1" s="1"/>
      <c r="B1" s="1"/>
      <c r="C1" s="1"/>
      <c r="D1" s="1"/>
      <c r="E1" s="1"/>
      <c r="F1" s="1"/>
      <c r="G1" s="1"/>
      <c r="H1" s="1"/>
      <c r="I1" s="1"/>
      <c r="J1" s="2"/>
      <c r="K1" s="2"/>
      <c r="L1" s="1"/>
    </row>
    <row r="2" spans="1:15" ht="15.75" x14ac:dyDescent="0.3">
      <c r="A2" s="1"/>
      <c r="B2" s="82" t="s">
        <v>0</v>
      </c>
      <c r="C2" s="82"/>
      <c r="D2" s="82"/>
      <c r="E2" s="82"/>
      <c r="F2" s="82"/>
      <c r="G2" s="82"/>
      <c r="H2" s="82"/>
      <c r="I2" s="82"/>
      <c r="J2" s="82"/>
      <c r="K2" s="82"/>
      <c r="L2" s="82"/>
    </row>
    <row r="3" spans="1:15" ht="15.75" x14ac:dyDescent="0.3">
      <c r="A3" s="1"/>
      <c r="B3" s="82" t="s">
        <v>1</v>
      </c>
      <c r="C3" s="82"/>
      <c r="D3" s="82"/>
      <c r="E3" s="82"/>
      <c r="F3" s="82"/>
      <c r="G3" s="82"/>
      <c r="H3" s="82"/>
      <c r="I3" s="82"/>
      <c r="J3" s="82"/>
      <c r="K3" s="82"/>
      <c r="L3" s="82"/>
    </row>
    <row r="4" spans="1:15" ht="15.75" x14ac:dyDescent="0.3">
      <c r="A4" s="1"/>
      <c r="B4" s="82" t="s">
        <v>2</v>
      </c>
      <c r="C4" s="82"/>
      <c r="D4" s="82"/>
      <c r="E4" s="82"/>
      <c r="F4" s="82"/>
      <c r="G4" s="82"/>
      <c r="H4" s="82"/>
      <c r="I4" s="82"/>
      <c r="J4" s="82"/>
      <c r="K4" s="82"/>
      <c r="L4" s="82"/>
    </row>
    <row r="5" spans="1:15" ht="15.75" x14ac:dyDescent="0.3">
      <c r="A5" s="1"/>
      <c r="B5" s="83" t="s">
        <v>3</v>
      </c>
      <c r="C5" s="83"/>
      <c r="D5" s="83"/>
      <c r="E5" s="83"/>
      <c r="F5" s="83"/>
      <c r="G5" s="83"/>
      <c r="H5" s="83"/>
      <c r="I5" s="83"/>
      <c r="J5" s="83"/>
      <c r="K5" s="83"/>
      <c r="L5" s="83"/>
    </row>
    <row r="6" spans="1:15" ht="15.75" x14ac:dyDescent="0.3">
      <c r="A6" s="1"/>
      <c r="B6" s="1"/>
      <c r="C6" s="1"/>
      <c r="D6" s="1"/>
      <c r="E6" s="1"/>
      <c r="F6" s="1"/>
      <c r="G6" s="1"/>
      <c r="H6" s="1"/>
      <c r="I6" s="1"/>
      <c r="J6" s="2"/>
      <c r="K6" s="2"/>
      <c r="L6" s="1"/>
    </row>
    <row r="7" spans="1:15" ht="17.25" x14ac:dyDescent="0.35">
      <c r="A7" s="1"/>
      <c r="B7" s="4" t="s">
        <v>4</v>
      </c>
      <c r="C7" s="4" t="s">
        <v>5</v>
      </c>
      <c r="D7" s="4" t="s">
        <v>6</v>
      </c>
      <c r="E7" s="4" t="s">
        <v>7</v>
      </c>
      <c r="F7" s="4" t="s">
        <v>8</v>
      </c>
      <c r="G7" s="4" t="s">
        <v>9</v>
      </c>
      <c r="H7" s="4" t="s">
        <v>10</v>
      </c>
      <c r="I7" s="4" t="s">
        <v>11</v>
      </c>
      <c r="J7" s="5" t="s">
        <v>12</v>
      </c>
      <c r="K7" s="5" t="s">
        <v>13</v>
      </c>
      <c r="L7" s="6" t="s">
        <v>14</v>
      </c>
    </row>
    <row r="8" spans="1:15" ht="16.5" x14ac:dyDescent="0.3">
      <c r="A8" s="1"/>
      <c r="B8" s="7"/>
      <c r="C8" s="8"/>
      <c r="D8" s="8"/>
      <c r="E8" s="8"/>
      <c r="F8" s="9"/>
      <c r="G8" s="8"/>
      <c r="H8" s="10" t="s">
        <v>15</v>
      </c>
      <c r="I8" s="8"/>
      <c r="J8" s="11"/>
      <c r="K8" s="12"/>
      <c r="L8" s="13">
        <f>+[1]JULIO!L122</f>
        <v>2375153.4769999948</v>
      </c>
      <c r="N8" s="14">
        <f>+Tabla13457981023456789[[#This Row],[Balance]]-3351984.95</f>
        <v>-976831.47300000535</v>
      </c>
      <c r="O8" s="15"/>
    </row>
    <row r="9" spans="1:15" ht="15.75" x14ac:dyDescent="0.3">
      <c r="A9" s="1"/>
      <c r="B9" s="16">
        <v>45141</v>
      </c>
      <c r="C9" s="17"/>
      <c r="D9" s="18"/>
      <c r="E9" s="19" t="s">
        <v>16</v>
      </c>
      <c r="F9" s="20" t="s">
        <v>17</v>
      </c>
      <c r="G9" s="21"/>
      <c r="H9" s="21" t="s">
        <v>18</v>
      </c>
      <c r="I9" s="18"/>
      <c r="J9" s="22"/>
      <c r="K9" s="23">
        <v>31.8</v>
      </c>
      <c r="L9" s="24">
        <f>+L8+Tabla13457981023456789[[#This Row],[Debito]]-Tabla13457981023456789[[#This Row],[Credito]]</f>
        <v>2375121.676999995</v>
      </c>
      <c r="N9" s="25"/>
    </row>
    <row r="10" spans="1:15" ht="15.75" x14ac:dyDescent="0.3">
      <c r="A10" s="1"/>
      <c r="B10" s="16">
        <v>45141</v>
      </c>
      <c r="C10" s="18"/>
      <c r="D10" s="18"/>
      <c r="E10" s="19" t="s">
        <v>19</v>
      </c>
      <c r="F10" s="26" t="s">
        <v>20</v>
      </c>
      <c r="G10" s="21"/>
      <c r="H10" s="21" t="s">
        <v>21</v>
      </c>
      <c r="I10" s="18"/>
      <c r="J10" s="22"/>
      <c r="K10" s="23">
        <v>21200</v>
      </c>
      <c r="L10" s="24">
        <f>+L9+Tabla13457981023456789[[#This Row],[Debito]]-Tabla13457981023456789[[#This Row],[Credito]]</f>
        <v>2353921.676999995</v>
      </c>
    </row>
    <row r="11" spans="1:15" ht="15.75" x14ac:dyDescent="0.3">
      <c r="A11" s="1"/>
      <c r="B11" s="16">
        <v>45141</v>
      </c>
      <c r="C11" s="18"/>
      <c r="D11" s="18"/>
      <c r="E11" s="19" t="s">
        <v>22</v>
      </c>
      <c r="F11" s="20" t="s">
        <v>17</v>
      </c>
      <c r="G11" s="21"/>
      <c r="H11" s="21" t="s">
        <v>18</v>
      </c>
      <c r="I11" s="18"/>
      <c r="J11" s="22"/>
      <c r="K11" s="23">
        <v>31.8</v>
      </c>
      <c r="L11" s="24">
        <f>+L10+Tabla13457981023456789[[#This Row],[Debito]]-Tabla13457981023456789[[#This Row],[Credito]]</f>
        <v>2353889.8769999952</v>
      </c>
    </row>
    <row r="12" spans="1:15" ht="15.75" x14ac:dyDescent="0.3">
      <c r="A12" s="1"/>
      <c r="B12" s="16">
        <v>45141</v>
      </c>
      <c r="C12" s="18"/>
      <c r="D12" s="18"/>
      <c r="E12" s="19" t="s">
        <v>23</v>
      </c>
      <c r="F12" s="26" t="s">
        <v>20</v>
      </c>
      <c r="G12" s="21"/>
      <c r="H12" s="21" t="s">
        <v>21</v>
      </c>
      <c r="I12" s="18"/>
      <c r="J12" s="22"/>
      <c r="K12" s="23">
        <v>21200</v>
      </c>
      <c r="L12" s="24">
        <f>+L11+Tabla13457981023456789[[#This Row],[Debito]]-Tabla13457981023456789[[#This Row],[Credito]]</f>
        <v>2332689.8769999952</v>
      </c>
    </row>
    <row r="13" spans="1:15" ht="15.75" x14ac:dyDescent="0.3">
      <c r="A13" s="1"/>
      <c r="B13" s="16">
        <v>45141</v>
      </c>
      <c r="C13" s="18"/>
      <c r="D13" s="18"/>
      <c r="E13" s="19" t="s">
        <v>24</v>
      </c>
      <c r="F13" s="20" t="s">
        <v>17</v>
      </c>
      <c r="G13" s="21"/>
      <c r="H13" s="21" t="s">
        <v>18</v>
      </c>
      <c r="I13" s="18"/>
      <c r="J13" s="22"/>
      <c r="K13" s="23">
        <v>38.85</v>
      </c>
      <c r="L13" s="24">
        <f>+L12+Tabla13457981023456789[[#This Row],[Debito]]-Tabla13457981023456789[[#This Row],[Credito]]</f>
        <v>2332651.0269999951</v>
      </c>
    </row>
    <row r="14" spans="1:15" ht="15.75" x14ac:dyDescent="0.3">
      <c r="A14" s="1"/>
      <c r="B14" s="16">
        <v>45141</v>
      </c>
      <c r="C14" s="18"/>
      <c r="D14" s="18"/>
      <c r="E14" s="19" t="s">
        <v>25</v>
      </c>
      <c r="F14" s="26" t="s">
        <v>20</v>
      </c>
      <c r="G14" s="21"/>
      <c r="H14" s="21" t="s">
        <v>21</v>
      </c>
      <c r="I14" s="18"/>
      <c r="J14" s="22"/>
      <c r="K14" s="23">
        <v>25900</v>
      </c>
      <c r="L14" s="24">
        <f>+L13+Tabla13457981023456789[[#This Row],[Debito]]-Tabla13457981023456789[[#This Row],[Credito]]</f>
        <v>2306751.0269999951</v>
      </c>
    </row>
    <row r="15" spans="1:15" ht="15.75" x14ac:dyDescent="0.3">
      <c r="A15" s="1"/>
      <c r="B15" s="16">
        <v>45141</v>
      </c>
      <c r="C15" s="18"/>
      <c r="D15" s="18"/>
      <c r="E15" s="19" t="s">
        <v>26</v>
      </c>
      <c r="F15" s="20" t="s">
        <v>17</v>
      </c>
      <c r="G15" s="21"/>
      <c r="H15" s="21" t="s">
        <v>18</v>
      </c>
      <c r="I15" s="18"/>
      <c r="J15" s="22"/>
      <c r="K15" s="23">
        <v>32.450000000000003</v>
      </c>
      <c r="L15" s="24">
        <f>+L14+Tabla13457981023456789[[#This Row],[Debito]]-Tabla13457981023456789[[#This Row],[Credito]]</f>
        <v>2306718.5769999949</v>
      </c>
    </row>
    <row r="16" spans="1:15" ht="15.75" x14ac:dyDescent="0.3">
      <c r="A16" s="1"/>
      <c r="B16" s="16">
        <v>45141</v>
      </c>
      <c r="C16" s="18"/>
      <c r="D16" s="18"/>
      <c r="E16" s="19" t="s">
        <v>27</v>
      </c>
      <c r="F16" s="26" t="s">
        <v>20</v>
      </c>
      <c r="G16" s="21"/>
      <c r="H16" s="21" t="s">
        <v>21</v>
      </c>
      <c r="I16" s="18"/>
      <c r="J16" s="22"/>
      <c r="K16" s="23">
        <v>21630</v>
      </c>
      <c r="L16" s="24">
        <f>+L15+Tabla13457981023456789[[#This Row],[Debito]]-Tabla13457981023456789[[#This Row],[Credito]]</f>
        <v>2285088.5769999949</v>
      </c>
    </row>
    <row r="17" spans="1:14" ht="15.75" x14ac:dyDescent="0.3">
      <c r="A17" s="1"/>
      <c r="B17" s="16">
        <v>45141</v>
      </c>
      <c r="C17" s="18"/>
      <c r="D17" s="18"/>
      <c r="E17" s="19" t="s">
        <v>28</v>
      </c>
      <c r="F17" s="20" t="s">
        <v>17</v>
      </c>
      <c r="G17" s="21"/>
      <c r="H17" s="21" t="s">
        <v>18</v>
      </c>
      <c r="I17" s="18"/>
      <c r="J17" s="22"/>
      <c r="K17" s="23">
        <v>32.450000000000003</v>
      </c>
      <c r="L17" s="24">
        <f>+L16+Tabla13457981023456789[[#This Row],[Debito]]-Tabla13457981023456789[[#This Row],[Credito]]</f>
        <v>2285056.1269999947</v>
      </c>
    </row>
    <row r="18" spans="1:14" ht="15.75" x14ac:dyDescent="0.3">
      <c r="A18" s="1"/>
      <c r="B18" s="16">
        <v>45141</v>
      </c>
      <c r="C18" s="18"/>
      <c r="D18" s="18"/>
      <c r="E18" s="19" t="s">
        <v>29</v>
      </c>
      <c r="F18" s="26" t="s">
        <v>20</v>
      </c>
      <c r="G18" s="21"/>
      <c r="H18" s="21" t="s">
        <v>21</v>
      </c>
      <c r="I18" s="18"/>
      <c r="J18" s="22"/>
      <c r="K18" s="23">
        <v>21630</v>
      </c>
      <c r="L18" s="24">
        <f>+L17+Tabla13457981023456789[[#This Row],[Debito]]-Tabla13457981023456789[[#This Row],[Credito]]</f>
        <v>2263426.1269999947</v>
      </c>
    </row>
    <row r="19" spans="1:14" ht="15.75" x14ac:dyDescent="0.3">
      <c r="A19" s="1"/>
      <c r="B19" s="16">
        <v>45141</v>
      </c>
      <c r="C19" s="18"/>
      <c r="D19" s="18"/>
      <c r="E19" s="19" t="s">
        <v>30</v>
      </c>
      <c r="F19" s="20" t="s">
        <v>17</v>
      </c>
      <c r="G19" s="21"/>
      <c r="H19" s="21" t="s">
        <v>18</v>
      </c>
      <c r="I19" s="18"/>
      <c r="J19" s="22"/>
      <c r="K19" s="23">
        <v>32.450000000000003</v>
      </c>
      <c r="L19" s="24">
        <f>+L18+Tabla13457981023456789[[#This Row],[Debito]]-Tabla13457981023456789[[#This Row],[Credito]]</f>
        <v>2263393.6769999946</v>
      </c>
    </row>
    <row r="20" spans="1:14" ht="15.75" x14ac:dyDescent="0.3">
      <c r="A20" s="1"/>
      <c r="B20" s="16">
        <v>45141</v>
      </c>
      <c r="C20" s="18"/>
      <c r="D20" s="18"/>
      <c r="E20" s="19" t="s">
        <v>31</v>
      </c>
      <c r="F20" s="26" t="s">
        <v>20</v>
      </c>
      <c r="G20" s="21"/>
      <c r="H20" s="21" t="s">
        <v>21</v>
      </c>
      <c r="I20" s="18"/>
      <c r="J20" s="22"/>
      <c r="K20" s="23">
        <v>21630</v>
      </c>
      <c r="L20" s="24">
        <f>+L19+Tabla13457981023456789[[#This Row],[Debito]]-Tabla13457981023456789[[#This Row],[Credito]]</f>
        <v>2241763.6769999946</v>
      </c>
    </row>
    <row r="21" spans="1:14" ht="15.75" x14ac:dyDescent="0.3">
      <c r="A21" s="1"/>
      <c r="B21" s="16">
        <v>45141</v>
      </c>
      <c r="C21" s="18"/>
      <c r="D21" s="18"/>
      <c r="E21" s="19" t="s">
        <v>32</v>
      </c>
      <c r="F21" s="20" t="s">
        <v>17</v>
      </c>
      <c r="G21" s="21"/>
      <c r="H21" s="21" t="s">
        <v>18</v>
      </c>
      <c r="I21" s="18"/>
      <c r="J21" s="22"/>
      <c r="K21" s="23">
        <v>39.53</v>
      </c>
      <c r="L21" s="24">
        <f>+L20+Tabla13457981023456789[[#This Row],[Debito]]-Tabla13457981023456789[[#This Row],[Credito]]</f>
        <v>2241724.1469999948</v>
      </c>
    </row>
    <row r="22" spans="1:14" ht="15.75" x14ac:dyDescent="0.3">
      <c r="A22" s="1"/>
      <c r="B22" s="16">
        <v>45141</v>
      </c>
      <c r="C22" s="18"/>
      <c r="D22" s="18"/>
      <c r="E22" s="19" t="s">
        <v>33</v>
      </c>
      <c r="F22" s="26" t="s">
        <v>20</v>
      </c>
      <c r="G22" s="21"/>
      <c r="H22" s="21" t="s">
        <v>21</v>
      </c>
      <c r="I22" s="18"/>
      <c r="J22" s="22"/>
      <c r="K22" s="23">
        <v>26355</v>
      </c>
      <c r="L22" s="24">
        <f>+L21+Tabla13457981023456789[[#This Row],[Debito]]-Tabla13457981023456789[[#This Row],[Credito]]</f>
        <v>2215369.1469999948</v>
      </c>
    </row>
    <row r="23" spans="1:14" ht="15.75" x14ac:dyDescent="0.3">
      <c r="A23" s="1"/>
      <c r="B23" s="16">
        <v>45141</v>
      </c>
      <c r="C23" s="18"/>
      <c r="D23" s="18"/>
      <c r="E23" s="19" t="s">
        <v>34</v>
      </c>
      <c r="F23" s="20" t="s">
        <v>17</v>
      </c>
      <c r="G23" s="21"/>
      <c r="H23" s="21" t="s">
        <v>18</v>
      </c>
      <c r="I23" s="18"/>
      <c r="J23" s="22"/>
      <c r="K23" s="23">
        <v>14.25</v>
      </c>
      <c r="L23" s="24">
        <f>+L22+Tabla13457981023456789[[#This Row],[Debito]]-Tabla13457981023456789[[#This Row],[Credito]]</f>
        <v>2215354.8969999948</v>
      </c>
    </row>
    <row r="24" spans="1:14" ht="15.75" x14ac:dyDescent="0.3">
      <c r="A24" s="1"/>
      <c r="B24" s="16">
        <v>45141</v>
      </c>
      <c r="C24" s="18"/>
      <c r="D24" s="18"/>
      <c r="E24" s="19" t="s">
        <v>35</v>
      </c>
      <c r="F24" s="26" t="s">
        <v>20</v>
      </c>
      <c r="G24" s="21"/>
      <c r="H24" s="21" t="s">
        <v>21</v>
      </c>
      <c r="I24" s="18"/>
      <c r="J24" s="22"/>
      <c r="K24" s="23">
        <v>9500</v>
      </c>
      <c r="L24" s="24">
        <f>+L23+Tabla13457981023456789[[#This Row],[Debito]]-Tabla13457981023456789[[#This Row],[Credito]]</f>
        <v>2205854.8969999948</v>
      </c>
      <c r="N24" s="27"/>
    </row>
    <row r="25" spans="1:14" ht="15.75" x14ac:dyDescent="0.3">
      <c r="A25" s="1"/>
      <c r="B25" s="16">
        <v>45141</v>
      </c>
      <c r="C25" s="18"/>
      <c r="D25" s="18"/>
      <c r="E25" s="19" t="s">
        <v>36</v>
      </c>
      <c r="F25" s="20" t="s">
        <v>17</v>
      </c>
      <c r="G25" s="21"/>
      <c r="H25" s="21" t="s">
        <v>18</v>
      </c>
      <c r="I25" s="18"/>
      <c r="J25" s="22"/>
      <c r="K25" s="23">
        <v>14.25</v>
      </c>
      <c r="L25" s="24">
        <f>+L24+Tabla13457981023456789[[#This Row],[Debito]]-Tabla13457981023456789[[#This Row],[Credito]]</f>
        <v>2205840.6469999948</v>
      </c>
    </row>
    <row r="26" spans="1:14" ht="15.75" x14ac:dyDescent="0.3">
      <c r="A26" s="1"/>
      <c r="B26" s="16">
        <v>45141</v>
      </c>
      <c r="C26" s="18"/>
      <c r="D26" s="18"/>
      <c r="E26" s="19" t="s">
        <v>37</v>
      </c>
      <c r="F26" s="26" t="s">
        <v>20</v>
      </c>
      <c r="G26" s="21"/>
      <c r="H26" s="21" t="s">
        <v>21</v>
      </c>
      <c r="I26" s="18"/>
      <c r="J26" s="22"/>
      <c r="K26" s="23">
        <v>9500</v>
      </c>
      <c r="L26" s="24">
        <f>+L25+Tabla13457981023456789[[#This Row],[Debito]]-Tabla13457981023456789[[#This Row],[Credito]]</f>
        <v>2196340.6469999948</v>
      </c>
    </row>
    <row r="27" spans="1:14" ht="15.75" x14ac:dyDescent="0.3">
      <c r="A27" s="1"/>
      <c r="B27" s="16">
        <v>45141</v>
      </c>
      <c r="C27" s="18"/>
      <c r="D27" s="18"/>
      <c r="E27" s="19" t="s">
        <v>38</v>
      </c>
      <c r="F27" s="26" t="s">
        <v>20</v>
      </c>
      <c r="G27" s="21"/>
      <c r="H27" s="21" t="s">
        <v>21</v>
      </c>
      <c r="I27" s="18"/>
      <c r="J27" s="22"/>
      <c r="K27" s="23">
        <v>282625</v>
      </c>
      <c r="L27" s="24">
        <f>+L26+Tabla13457981023456789[[#This Row],[Debito]]-Tabla13457981023456789[[#This Row],[Credito]]</f>
        <v>1913715.6469999948</v>
      </c>
    </row>
    <row r="28" spans="1:14" ht="15.75" x14ac:dyDescent="0.3">
      <c r="A28" s="1"/>
      <c r="B28" s="16">
        <v>45142</v>
      </c>
      <c r="C28" s="18"/>
      <c r="D28" s="18"/>
      <c r="E28" s="19" t="s">
        <v>39</v>
      </c>
      <c r="F28" s="20" t="s">
        <v>17</v>
      </c>
      <c r="G28" s="21"/>
      <c r="H28" s="21" t="s">
        <v>18</v>
      </c>
      <c r="I28" s="18"/>
      <c r="J28" s="22"/>
      <c r="K28" s="23">
        <v>14.25</v>
      </c>
      <c r="L28" s="24">
        <f>+L27+Tabla13457981023456789[[#This Row],[Debito]]-Tabla13457981023456789[[#This Row],[Credito]]</f>
        <v>1913701.3969999948</v>
      </c>
    </row>
    <row r="29" spans="1:14" ht="15.75" x14ac:dyDescent="0.3">
      <c r="A29" s="1"/>
      <c r="B29" s="16">
        <v>45142</v>
      </c>
      <c r="C29" s="18"/>
      <c r="D29" s="18"/>
      <c r="E29" s="19" t="s">
        <v>40</v>
      </c>
      <c r="F29" s="26" t="s">
        <v>20</v>
      </c>
      <c r="G29" s="21"/>
      <c r="H29" s="21" t="s">
        <v>21</v>
      </c>
      <c r="I29" s="18"/>
      <c r="J29" s="22"/>
      <c r="K29" s="28">
        <v>9500</v>
      </c>
      <c r="L29" s="24">
        <f>+L28+Tabla13457981023456789[[#This Row],[Debito]]-Tabla13457981023456789[[#This Row],[Credito]]</f>
        <v>1904201.3969999948</v>
      </c>
    </row>
    <row r="30" spans="1:14" ht="15.75" x14ac:dyDescent="0.3">
      <c r="A30" s="1"/>
      <c r="B30" s="16">
        <v>45142</v>
      </c>
      <c r="C30" s="18"/>
      <c r="D30" s="18"/>
      <c r="E30" s="19" t="s">
        <v>41</v>
      </c>
      <c r="F30" s="20" t="s">
        <v>17</v>
      </c>
      <c r="G30" s="21"/>
      <c r="H30" s="21" t="s">
        <v>18</v>
      </c>
      <c r="I30" s="18"/>
      <c r="J30" s="22"/>
      <c r="K30" s="28">
        <v>14.25</v>
      </c>
      <c r="L30" s="24">
        <f>+L29+Tabla13457981023456789[[#This Row],[Debito]]-Tabla13457981023456789[[#This Row],[Credito]]</f>
        <v>1904187.1469999948</v>
      </c>
    </row>
    <row r="31" spans="1:14" ht="15.75" x14ac:dyDescent="0.3">
      <c r="A31" s="1"/>
      <c r="B31" s="16">
        <v>45142</v>
      </c>
      <c r="C31" s="18"/>
      <c r="D31" s="18"/>
      <c r="E31" s="19" t="s">
        <v>42</v>
      </c>
      <c r="F31" s="26" t="s">
        <v>20</v>
      </c>
      <c r="G31" s="21"/>
      <c r="H31" s="21" t="s">
        <v>21</v>
      </c>
      <c r="I31" s="18"/>
      <c r="J31" s="22"/>
      <c r="K31" s="23">
        <v>9500</v>
      </c>
      <c r="L31" s="24">
        <f>+L30+Tabla13457981023456789[[#This Row],[Debito]]-Tabla13457981023456789[[#This Row],[Credito]]</f>
        <v>1894687.1469999948</v>
      </c>
    </row>
    <row r="32" spans="1:14" ht="15.75" x14ac:dyDescent="0.3">
      <c r="A32" s="1"/>
      <c r="B32" s="16">
        <v>45142</v>
      </c>
      <c r="C32" s="18"/>
      <c r="D32" s="18"/>
      <c r="E32" s="19" t="s">
        <v>43</v>
      </c>
      <c r="F32" s="20" t="s">
        <v>17</v>
      </c>
      <c r="G32" s="21"/>
      <c r="H32" s="21" t="s">
        <v>18</v>
      </c>
      <c r="I32" s="18"/>
      <c r="J32" s="22"/>
      <c r="K32" s="28">
        <v>19.43</v>
      </c>
      <c r="L32" s="24">
        <f>+L31+Tabla13457981023456789[[#This Row],[Debito]]-Tabla13457981023456789[[#This Row],[Credito]]</f>
        <v>1894667.7169999948</v>
      </c>
    </row>
    <row r="33" spans="1:12" ht="15.75" x14ac:dyDescent="0.3">
      <c r="A33" s="1"/>
      <c r="B33" s="16">
        <v>45142</v>
      </c>
      <c r="C33" s="18"/>
      <c r="D33" s="18"/>
      <c r="E33" s="19" t="s">
        <v>44</v>
      </c>
      <c r="F33" s="26" t="s">
        <v>20</v>
      </c>
      <c r="G33" s="21"/>
      <c r="H33" s="21" t="s">
        <v>21</v>
      </c>
      <c r="I33" s="18"/>
      <c r="J33" s="22"/>
      <c r="K33" s="28">
        <v>12950</v>
      </c>
      <c r="L33" s="24">
        <f>+L32+Tabla13457981023456789[[#This Row],[Debito]]-Tabla13457981023456789[[#This Row],[Credito]]</f>
        <v>1881717.7169999948</v>
      </c>
    </row>
    <row r="34" spans="1:12" ht="15.75" x14ac:dyDescent="0.3">
      <c r="A34" s="1"/>
      <c r="B34" s="16">
        <v>45142</v>
      </c>
      <c r="C34" s="18"/>
      <c r="D34" s="18"/>
      <c r="E34" s="19" t="s">
        <v>45</v>
      </c>
      <c r="F34" s="20" t="s">
        <v>17</v>
      </c>
      <c r="G34" s="21"/>
      <c r="H34" s="21" t="s">
        <v>18</v>
      </c>
      <c r="I34" s="18"/>
      <c r="J34" s="22"/>
      <c r="K34" s="28">
        <v>423.94</v>
      </c>
      <c r="L34" s="24">
        <f>+L33+Tabla13457981023456789[[#This Row],[Debito]]-Tabla13457981023456789[[#This Row],[Credito]]</f>
        <v>1881293.7769999949</v>
      </c>
    </row>
    <row r="35" spans="1:12" ht="15.75" x14ac:dyDescent="0.3">
      <c r="A35" s="1"/>
      <c r="B35" s="16">
        <v>45145</v>
      </c>
      <c r="C35" s="18"/>
      <c r="D35" s="18"/>
      <c r="E35" s="19" t="s">
        <v>46</v>
      </c>
      <c r="F35" s="20" t="s">
        <v>17</v>
      </c>
      <c r="G35" s="21"/>
      <c r="H35" s="21" t="s">
        <v>18</v>
      </c>
      <c r="I35" s="18"/>
      <c r="J35" s="22"/>
      <c r="K35" s="28">
        <v>51.66</v>
      </c>
      <c r="L35" s="24">
        <f>+L34+Tabla13457981023456789[[#This Row],[Debito]]-Tabla13457981023456789[[#This Row],[Credito]]</f>
        <v>1881242.116999995</v>
      </c>
    </row>
    <row r="36" spans="1:12" ht="15.75" x14ac:dyDescent="0.3">
      <c r="A36" s="1"/>
      <c r="B36" s="16">
        <v>45145</v>
      </c>
      <c r="C36" s="18"/>
      <c r="D36" s="18"/>
      <c r="E36" s="19" t="s">
        <v>47</v>
      </c>
      <c r="F36" s="26" t="s">
        <v>20</v>
      </c>
      <c r="G36" s="21"/>
      <c r="H36" s="21" t="s">
        <v>21</v>
      </c>
      <c r="I36" s="18"/>
      <c r="J36" s="22"/>
      <c r="K36" s="28">
        <v>34440</v>
      </c>
      <c r="L36" s="24">
        <f>+L35+Tabla13457981023456789[[#This Row],[Debito]]-Tabla13457981023456789[[#This Row],[Credito]]</f>
        <v>1846802.116999995</v>
      </c>
    </row>
    <row r="37" spans="1:12" ht="15.75" x14ac:dyDescent="0.3">
      <c r="A37" s="1"/>
      <c r="B37" s="16">
        <v>45145</v>
      </c>
      <c r="C37" s="18"/>
      <c r="D37" s="18"/>
      <c r="E37" s="19" t="s">
        <v>48</v>
      </c>
      <c r="F37" s="20" t="s">
        <v>17</v>
      </c>
      <c r="G37" s="21"/>
      <c r="H37" s="21" t="s">
        <v>18</v>
      </c>
      <c r="I37" s="18"/>
      <c r="J37" s="22"/>
      <c r="K37" s="28">
        <v>88.73</v>
      </c>
      <c r="L37" s="24">
        <f>+L36+Tabla13457981023456789[[#This Row],[Debito]]-Tabla13457981023456789[[#This Row],[Credito]]</f>
        <v>1846713.386999995</v>
      </c>
    </row>
    <row r="38" spans="1:12" ht="15.75" x14ac:dyDescent="0.3">
      <c r="A38" s="1"/>
      <c r="B38" s="16">
        <v>45145</v>
      </c>
      <c r="C38" s="18"/>
      <c r="D38" s="18"/>
      <c r="E38" s="19" t="s">
        <v>49</v>
      </c>
      <c r="F38" s="26" t="s">
        <v>20</v>
      </c>
      <c r="G38" s="21"/>
      <c r="H38" s="21" t="s">
        <v>21</v>
      </c>
      <c r="I38" s="18"/>
      <c r="J38" s="22"/>
      <c r="K38" s="28">
        <v>59150</v>
      </c>
      <c r="L38" s="24">
        <f>+L37+Tabla13457981023456789[[#This Row],[Debito]]-Tabla13457981023456789[[#This Row],[Credito]]</f>
        <v>1787563.386999995</v>
      </c>
    </row>
    <row r="39" spans="1:12" ht="15.75" x14ac:dyDescent="0.3">
      <c r="A39" s="1"/>
      <c r="B39" s="16">
        <v>45145</v>
      </c>
      <c r="C39" s="18"/>
      <c r="D39" s="18"/>
      <c r="E39" s="19" t="s">
        <v>50</v>
      </c>
      <c r="F39" s="20" t="s">
        <v>17</v>
      </c>
      <c r="G39" s="21"/>
      <c r="H39" s="21" t="s">
        <v>18</v>
      </c>
      <c r="I39" s="18"/>
      <c r="J39" s="22"/>
      <c r="K39" s="28">
        <v>103.08</v>
      </c>
      <c r="L39" s="24">
        <f>+L38+Tabla13457981023456789[[#This Row],[Debito]]-Tabla13457981023456789[[#This Row],[Credito]]</f>
        <v>1787460.3069999949</v>
      </c>
    </row>
    <row r="40" spans="1:12" ht="15.75" x14ac:dyDescent="0.3">
      <c r="A40" s="1"/>
      <c r="B40" s="16">
        <v>45145</v>
      </c>
      <c r="C40" s="18"/>
      <c r="D40" s="18"/>
      <c r="E40" s="19" t="s">
        <v>51</v>
      </c>
      <c r="F40" s="26" t="s">
        <v>20</v>
      </c>
      <c r="G40" s="21"/>
      <c r="H40" s="21" t="s">
        <v>21</v>
      </c>
      <c r="I40" s="18"/>
      <c r="J40" s="22"/>
      <c r="K40" s="28">
        <v>68722.5</v>
      </c>
      <c r="L40" s="24">
        <f>+L39+Tabla13457981023456789[[#This Row],[Debito]]-Tabla13457981023456789[[#This Row],[Credito]]</f>
        <v>1718737.8069999949</v>
      </c>
    </row>
    <row r="41" spans="1:12" ht="15.75" x14ac:dyDescent="0.3">
      <c r="A41" s="1"/>
      <c r="B41" s="16">
        <v>45145</v>
      </c>
      <c r="C41" s="18"/>
      <c r="D41" s="18"/>
      <c r="E41" s="19" t="s">
        <v>52</v>
      </c>
      <c r="F41" s="20" t="s">
        <v>17</v>
      </c>
      <c r="G41" s="21"/>
      <c r="H41" s="21" t="s">
        <v>18</v>
      </c>
      <c r="I41" s="18"/>
      <c r="J41" s="22"/>
      <c r="K41" s="28">
        <v>91.9</v>
      </c>
      <c r="L41" s="24">
        <f>+L40+Tabla13457981023456789[[#This Row],[Debito]]-Tabla13457981023456789[[#This Row],[Credito]]</f>
        <v>1718645.906999995</v>
      </c>
    </row>
    <row r="42" spans="1:12" ht="15.75" x14ac:dyDescent="0.3">
      <c r="A42" s="1"/>
      <c r="B42" s="16">
        <v>45145</v>
      </c>
      <c r="C42" s="18"/>
      <c r="D42" s="18"/>
      <c r="E42" s="19" t="s">
        <v>53</v>
      </c>
      <c r="F42" s="26" t="s">
        <v>20</v>
      </c>
      <c r="G42" s="21"/>
      <c r="H42" s="21" t="s">
        <v>21</v>
      </c>
      <c r="I42" s="18"/>
      <c r="J42" s="22"/>
      <c r="K42" s="28">
        <v>61267.5</v>
      </c>
      <c r="L42" s="24">
        <f>+L41+Tabla13457981023456789[[#This Row],[Debito]]-Tabla13457981023456789[[#This Row],[Credito]]</f>
        <v>1657378.406999995</v>
      </c>
    </row>
    <row r="43" spans="1:12" ht="15.75" x14ac:dyDescent="0.3">
      <c r="A43" s="1"/>
      <c r="B43" s="16">
        <v>45146</v>
      </c>
      <c r="C43" s="18"/>
      <c r="D43" s="18"/>
      <c r="E43" s="19" t="s">
        <v>54</v>
      </c>
      <c r="F43" s="26" t="s">
        <v>20</v>
      </c>
      <c r="G43" s="21"/>
      <c r="H43" s="21" t="s">
        <v>21</v>
      </c>
      <c r="I43" s="18"/>
      <c r="J43" s="22"/>
      <c r="K43" s="28">
        <v>190050</v>
      </c>
      <c r="L43" s="24">
        <f>+L42+Tabla13457981023456789[[#This Row],[Debito]]-Tabla13457981023456789[[#This Row],[Credito]]</f>
        <v>1467328.406999995</v>
      </c>
    </row>
    <row r="44" spans="1:12" ht="15.75" x14ac:dyDescent="0.3">
      <c r="A44" s="1"/>
      <c r="B44" s="16">
        <v>45147</v>
      </c>
      <c r="C44" s="18"/>
      <c r="D44" s="18"/>
      <c r="E44" s="19" t="s">
        <v>55</v>
      </c>
      <c r="F44" s="20" t="s">
        <v>17</v>
      </c>
      <c r="G44" s="21"/>
      <c r="H44" s="21" t="s">
        <v>18</v>
      </c>
      <c r="I44" s="18"/>
      <c r="J44" s="22"/>
      <c r="K44" s="28">
        <v>285.08</v>
      </c>
      <c r="L44" s="24">
        <f>+L43+Tabla13457981023456789[[#This Row],[Debito]]-Tabla13457981023456789[[#This Row],[Credito]]</f>
        <v>1467043.3269999949</v>
      </c>
    </row>
    <row r="45" spans="1:12" ht="15.75" x14ac:dyDescent="0.3">
      <c r="A45" s="1"/>
      <c r="B45" s="16">
        <v>45148</v>
      </c>
      <c r="C45" s="18"/>
      <c r="D45" s="18"/>
      <c r="E45" s="19" t="s">
        <v>56</v>
      </c>
      <c r="F45" s="20" t="s">
        <v>17</v>
      </c>
      <c r="G45" s="21"/>
      <c r="H45" s="21" t="s">
        <v>18</v>
      </c>
      <c r="I45" s="18"/>
      <c r="J45" s="22"/>
      <c r="K45" s="28">
        <v>31.8</v>
      </c>
      <c r="L45" s="24">
        <f>+L44+Tabla13457981023456789[[#This Row],[Debito]]-Tabla13457981023456789[[#This Row],[Credito]]</f>
        <v>1467011.5269999949</v>
      </c>
    </row>
    <row r="46" spans="1:12" ht="15.75" x14ac:dyDescent="0.3">
      <c r="A46" s="1"/>
      <c r="B46" s="16">
        <v>45148</v>
      </c>
      <c r="C46" s="18"/>
      <c r="D46" s="18"/>
      <c r="E46" s="19" t="s">
        <v>57</v>
      </c>
      <c r="F46" s="26" t="s">
        <v>20</v>
      </c>
      <c r="G46" s="21"/>
      <c r="H46" s="21" t="s">
        <v>21</v>
      </c>
      <c r="I46" s="18"/>
      <c r="J46" s="22"/>
      <c r="K46" s="28">
        <v>21200</v>
      </c>
      <c r="L46" s="24">
        <f>+L45+Tabla13457981023456789[[#This Row],[Debito]]-Tabla13457981023456789[[#This Row],[Credito]]</f>
        <v>1445811.5269999949</v>
      </c>
    </row>
    <row r="47" spans="1:12" ht="15.75" x14ac:dyDescent="0.3">
      <c r="A47" s="1"/>
      <c r="B47" s="16">
        <v>45148</v>
      </c>
      <c r="C47" s="18"/>
      <c r="D47" s="18"/>
      <c r="E47" s="19" t="s">
        <v>58</v>
      </c>
      <c r="F47" s="20" t="s">
        <v>17</v>
      </c>
      <c r="G47" s="21"/>
      <c r="H47" s="21" t="s">
        <v>18</v>
      </c>
      <c r="I47" s="18"/>
      <c r="J47" s="22"/>
      <c r="K47" s="28">
        <v>31.8</v>
      </c>
      <c r="L47" s="24">
        <f>+L46+Tabla13457981023456789[[#This Row],[Debito]]-Tabla13457981023456789[[#This Row],[Credito]]</f>
        <v>1445779.7269999948</v>
      </c>
    </row>
    <row r="48" spans="1:12" ht="15.75" x14ac:dyDescent="0.3">
      <c r="A48" s="1"/>
      <c r="B48" s="16">
        <v>45148</v>
      </c>
      <c r="C48" s="18"/>
      <c r="D48" s="18"/>
      <c r="E48" s="19" t="s">
        <v>59</v>
      </c>
      <c r="F48" s="26" t="s">
        <v>20</v>
      </c>
      <c r="G48" s="21"/>
      <c r="H48" s="21" t="s">
        <v>21</v>
      </c>
      <c r="I48" s="18"/>
      <c r="J48" s="22"/>
      <c r="K48" s="28">
        <v>21200</v>
      </c>
      <c r="L48" s="24">
        <f>+L47+Tabla13457981023456789[[#This Row],[Debito]]-Tabla13457981023456789[[#This Row],[Credito]]</f>
        <v>1424579.7269999948</v>
      </c>
    </row>
    <row r="49" spans="1:15" ht="15.75" x14ac:dyDescent="0.3">
      <c r="A49" s="1"/>
      <c r="B49" s="16">
        <v>45148</v>
      </c>
      <c r="C49" s="18"/>
      <c r="D49" s="18"/>
      <c r="E49" s="19" t="s">
        <v>60</v>
      </c>
      <c r="F49" s="20" t="s">
        <v>17</v>
      </c>
      <c r="G49" s="21"/>
      <c r="H49" s="21" t="s">
        <v>18</v>
      </c>
      <c r="I49" s="18"/>
      <c r="J49" s="22"/>
      <c r="K49" s="28">
        <v>38.85</v>
      </c>
      <c r="L49" s="24">
        <f>+L48+Tabla13457981023456789[[#This Row],[Debito]]-Tabla13457981023456789[[#This Row],[Credito]]</f>
        <v>1424540.8769999947</v>
      </c>
    </row>
    <row r="50" spans="1:15" ht="15.75" x14ac:dyDescent="0.3">
      <c r="A50" s="1"/>
      <c r="B50" s="16">
        <v>45148</v>
      </c>
      <c r="C50" s="18"/>
      <c r="D50" s="18"/>
      <c r="E50" s="19" t="s">
        <v>61</v>
      </c>
      <c r="F50" s="26" t="s">
        <v>20</v>
      </c>
      <c r="G50" s="21"/>
      <c r="H50" s="21" t="s">
        <v>21</v>
      </c>
      <c r="I50" s="18"/>
      <c r="J50" s="22"/>
      <c r="K50" s="28">
        <v>25900</v>
      </c>
      <c r="L50" s="24">
        <f>+L49+Tabla13457981023456789[[#This Row],[Debito]]-Tabla13457981023456789[[#This Row],[Credito]]</f>
        <v>1398640.8769999947</v>
      </c>
    </row>
    <row r="51" spans="1:15" ht="15.75" x14ac:dyDescent="0.3">
      <c r="A51" s="1"/>
      <c r="B51" s="16">
        <v>45156</v>
      </c>
      <c r="C51" s="18"/>
      <c r="D51" s="18"/>
      <c r="E51" s="19" t="s">
        <v>62</v>
      </c>
      <c r="F51" s="20" t="s">
        <v>17</v>
      </c>
      <c r="G51" s="21"/>
      <c r="H51" s="21" t="s">
        <v>18</v>
      </c>
      <c r="I51" s="18"/>
      <c r="J51" s="22"/>
      <c r="K51" s="28">
        <v>14.25</v>
      </c>
      <c r="L51" s="24">
        <f>+L50+Tabla13457981023456789[[#This Row],[Debito]]-Tabla13457981023456789[[#This Row],[Credito]]</f>
        <v>1398626.6269999947</v>
      </c>
    </row>
    <row r="52" spans="1:15" ht="15.75" x14ac:dyDescent="0.3">
      <c r="A52" s="1"/>
      <c r="B52" s="16">
        <v>45156</v>
      </c>
      <c r="C52" s="18"/>
      <c r="D52" s="18"/>
      <c r="E52" s="19" t="s">
        <v>63</v>
      </c>
      <c r="F52" s="26" t="s">
        <v>20</v>
      </c>
      <c r="G52" s="21"/>
      <c r="H52" s="21" t="s">
        <v>21</v>
      </c>
      <c r="I52" s="18"/>
      <c r="J52" s="22"/>
      <c r="K52" s="28">
        <v>9500</v>
      </c>
      <c r="L52" s="24">
        <f>+L51+Tabla13457981023456789[[#This Row],[Debito]]-Tabla13457981023456789[[#This Row],[Credito]]</f>
        <v>1389126.6269999947</v>
      </c>
    </row>
    <row r="53" spans="1:15" ht="15.75" x14ac:dyDescent="0.3">
      <c r="A53" s="1"/>
      <c r="B53" s="16">
        <v>45156</v>
      </c>
      <c r="C53" s="18"/>
      <c r="D53" s="18"/>
      <c r="E53" s="19" t="s">
        <v>64</v>
      </c>
      <c r="F53" s="20" t="s">
        <v>17</v>
      </c>
      <c r="G53" s="21"/>
      <c r="H53" s="21" t="s">
        <v>18</v>
      </c>
      <c r="I53" s="18"/>
      <c r="J53" s="22"/>
      <c r="K53" s="28">
        <v>14.25</v>
      </c>
      <c r="L53" s="24">
        <f>+L52+Tabla13457981023456789[[#This Row],[Debito]]-Tabla13457981023456789[[#This Row],[Credito]]</f>
        <v>1389112.3769999947</v>
      </c>
    </row>
    <row r="54" spans="1:15" ht="15.75" x14ac:dyDescent="0.3">
      <c r="A54" s="1"/>
      <c r="B54" s="16">
        <v>45156</v>
      </c>
      <c r="C54" s="18"/>
      <c r="D54" s="18"/>
      <c r="E54" s="19" t="s">
        <v>65</v>
      </c>
      <c r="F54" s="26" t="s">
        <v>20</v>
      </c>
      <c r="G54" s="21"/>
      <c r="H54" s="21" t="s">
        <v>21</v>
      </c>
      <c r="I54" s="18"/>
      <c r="J54" s="22"/>
      <c r="K54" s="28">
        <v>9500</v>
      </c>
      <c r="L54" s="24">
        <f>+L53+Tabla13457981023456789[[#This Row],[Debito]]-Tabla13457981023456789[[#This Row],[Credito]]</f>
        <v>1379612.3769999947</v>
      </c>
    </row>
    <row r="55" spans="1:15" ht="15.75" x14ac:dyDescent="0.3">
      <c r="A55" s="1"/>
      <c r="B55" s="16">
        <v>45156</v>
      </c>
      <c r="C55" s="18"/>
      <c r="D55" s="18"/>
      <c r="E55" s="19" t="s">
        <v>66</v>
      </c>
      <c r="F55" s="20" t="s">
        <v>17</v>
      </c>
      <c r="G55" s="21"/>
      <c r="H55" s="21" t="s">
        <v>18</v>
      </c>
      <c r="I55" s="18"/>
      <c r="J55" s="22"/>
      <c r="K55" s="28">
        <v>14.25</v>
      </c>
      <c r="L55" s="24">
        <f>+L54+Tabla13457981023456789[[#This Row],[Debito]]-Tabla13457981023456789[[#This Row],[Credito]]</f>
        <v>1379598.1269999947</v>
      </c>
    </row>
    <row r="56" spans="1:15" ht="15.75" x14ac:dyDescent="0.3">
      <c r="A56" s="1"/>
      <c r="B56" s="16">
        <v>45156</v>
      </c>
      <c r="C56" s="18"/>
      <c r="D56" s="18"/>
      <c r="E56" s="19" t="s">
        <v>67</v>
      </c>
      <c r="F56" s="26" t="s">
        <v>20</v>
      </c>
      <c r="G56" s="21"/>
      <c r="H56" s="21" t="s">
        <v>21</v>
      </c>
      <c r="I56" s="18"/>
      <c r="J56" s="22"/>
      <c r="K56" s="28">
        <v>9500</v>
      </c>
      <c r="L56" s="24">
        <f>+L55+Tabla13457981023456789[[#This Row],[Debito]]-Tabla13457981023456789[[#This Row],[Credito]]</f>
        <v>1370098.1269999947</v>
      </c>
    </row>
    <row r="57" spans="1:15" ht="15.75" x14ac:dyDescent="0.3">
      <c r="A57" s="1"/>
      <c r="B57" s="16">
        <v>45156</v>
      </c>
      <c r="C57" s="16"/>
      <c r="D57" s="18"/>
      <c r="E57" s="19" t="s">
        <v>68</v>
      </c>
      <c r="F57" s="20" t="s">
        <v>17</v>
      </c>
      <c r="G57" s="21"/>
      <c r="H57" s="21" t="s">
        <v>18</v>
      </c>
      <c r="I57" s="18"/>
      <c r="J57" s="22"/>
      <c r="K57" s="29">
        <v>19.43</v>
      </c>
      <c r="L57" s="24">
        <f>+L56+Tabla13457981023456789[[#This Row],[Debito]]-Tabla13457981023456789[[#This Row],[Credito]]</f>
        <v>1370078.6969999948</v>
      </c>
    </row>
    <row r="58" spans="1:15" ht="15.75" x14ac:dyDescent="0.3">
      <c r="A58" s="1"/>
      <c r="B58" s="16">
        <v>45156</v>
      </c>
      <c r="C58" s="16"/>
      <c r="D58" s="18"/>
      <c r="E58" s="19" t="s">
        <v>69</v>
      </c>
      <c r="F58" s="26" t="s">
        <v>20</v>
      </c>
      <c r="G58" s="21"/>
      <c r="H58" s="21" t="s">
        <v>21</v>
      </c>
      <c r="I58" s="18"/>
      <c r="J58" s="22"/>
      <c r="K58" s="29">
        <v>12950</v>
      </c>
      <c r="L58" s="24">
        <f>+L57+Tabla13457981023456789[[#This Row],[Debito]]-Tabla13457981023456789[[#This Row],[Credito]]</f>
        <v>1357128.6969999948</v>
      </c>
      <c r="N58" s="25">
        <f>+[2]Conciliacion!$J$38-L99</f>
        <v>1532809.5130000059</v>
      </c>
      <c r="O58">
        <f>+N58/2</f>
        <v>766404.75650000293</v>
      </c>
    </row>
    <row r="59" spans="1:15" ht="15.75" x14ac:dyDescent="0.3">
      <c r="A59" s="1"/>
      <c r="B59" s="16">
        <v>45156</v>
      </c>
      <c r="C59" s="16"/>
      <c r="D59" s="18"/>
      <c r="E59" s="19" t="s">
        <v>70</v>
      </c>
      <c r="F59" s="26" t="s">
        <v>71</v>
      </c>
      <c r="G59" s="21"/>
      <c r="H59" s="21" t="s">
        <v>72</v>
      </c>
      <c r="I59" s="18"/>
      <c r="J59" s="22"/>
      <c r="K59" s="29">
        <v>184470.22</v>
      </c>
      <c r="L59" s="24">
        <f>+L58+Tabla13457981023456789[[#This Row],[Debito]]-Tabla13457981023456789[[#This Row],[Credito]]</f>
        <v>1172658.4769999948</v>
      </c>
    </row>
    <row r="60" spans="1:15" ht="15.75" x14ac:dyDescent="0.3">
      <c r="A60" s="1"/>
      <c r="B60" s="16">
        <v>45159</v>
      </c>
      <c r="C60" s="16"/>
      <c r="D60" s="18"/>
      <c r="E60" s="19" t="s">
        <v>73</v>
      </c>
      <c r="F60" s="20" t="s">
        <v>17</v>
      </c>
      <c r="G60" s="21"/>
      <c r="H60" s="21" t="s">
        <v>18</v>
      </c>
      <c r="I60" s="18"/>
      <c r="J60" s="22"/>
      <c r="K60" s="29">
        <v>276.70999999999998</v>
      </c>
      <c r="L60" s="24">
        <f>+L59+Tabla13457981023456789[[#This Row],[Debito]]-Tabla13457981023456789[[#This Row],[Credito]]</f>
        <v>1172381.7669999949</v>
      </c>
    </row>
    <row r="61" spans="1:15" ht="15.75" x14ac:dyDescent="0.3">
      <c r="A61" s="1"/>
      <c r="B61" s="16">
        <v>45159</v>
      </c>
      <c r="C61" s="16"/>
      <c r="D61" s="18"/>
      <c r="E61" s="19" t="s">
        <v>74</v>
      </c>
      <c r="F61" s="20" t="s">
        <v>17</v>
      </c>
      <c r="G61" s="21"/>
      <c r="H61" s="21" t="s">
        <v>18</v>
      </c>
      <c r="I61" s="18"/>
      <c r="J61" s="22"/>
      <c r="K61" s="29">
        <v>32.450000000000003</v>
      </c>
      <c r="L61" s="24">
        <f>+L60+Tabla13457981023456789[[#This Row],[Debito]]-Tabla13457981023456789[[#This Row],[Credito]]</f>
        <v>1172349.3169999949</v>
      </c>
    </row>
    <row r="62" spans="1:15" ht="15.75" x14ac:dyDescent="0.3">
      <c r="A62" s="1"/>
      <c r="B62" s="16">
        <v>45159</v>
      </c>
      <c r="C62" s="16"/>
      <c r="D62" s="18"/>
      <c r="E62" s="19" t="s">
        <v>75</v>
      </c>
      <c r="F62" s="26" t="s">
        <v>20</v>
      </c>
      <c r="G62" s="21"/>
      <c r="H62" s="21" t="s">
        <v>21</v>
      </c>
      <c r="I62" s="18"/>
      <c r="J62" s="22"/>
      <c r="K62" s="29">
        <v>21630</v>
      </c>
      <c r="L62" s="24">
        <f>+L61+Tabla13457981023456789[[#This Row],[Debito]]-Tabla13457981023456789[[#This Row],[Credito]]</f>
        <v>1150719.3169999949</v>
      </c>
    </row>
    <row r="63" spans="1:15" ht="15.75" x14ac:dyDescent="0.3">
      <c r="A63" s="1"/>
      <c r="B63" s="16">
        <v>45159</v>
      </c>
      <c r="C63" s="16"/>
      <c r="D63" s="18"/>
      <c r="E63" s="19" t="s">
        <v>76</v>
      </c>
      <c r="F63" s="20" t="s">
        <v>17</v>
      </c>
      <c r="G63" s="21"/>
      <c r="H63" s="21" t="s">
        <v>18</v>
      </c>
      <c r="I63" s="18"/>
      <c r="J63" s="22"/>
      <c r="K63" s="29">
        <v>32.450000000000003</v>
      </c>
      <c r="L63" s="24">
        <f>+L62+Tabla13457981023456789[[#This Row],[Debito]]-Tabla13457981023456789[[#This Row],[Credito]]</f>
        <v>1150686.866999995</v>
      </c>
    </row>
    <row r="64" spans="1:15" ht="15.75" x14ac:dyDescent="0.3">
      <c r="A64" s="1"/>
      <c r="B64" s="16">
        <v>45159</v>
      </c>
      <c r="C64" s="16"/>
      <c r="D64" s="18"/>
      <c r="E64" s="19" t="s">
        <v>77</v>
      </c>
      <c r="F64" s="26" t="s">
        <v>20</v>
      </c>
      <c r="G64" s="21"/>
      <c r="H64" s="21" t="s">
        <v>21</v>
      </c>
      <c r="I64" s="18"/>
      <c r="J64" s="22"/>
      <c r="K64" s="29">
        <v>21630</v>
      </c>
      <c r="L64" s="24">
        <f>+L63+Tabla13457981023456789[[#This Row],[Debito]]-Tabla13457981023456789[[#This Row],[Credito]]</f>
        <v>1129056.866999995</v>
      </c>
    </row>
    <row r="65" spans="1:12" ht="15.75" x14ac:dyDescent="0.3">
      <c r="A65" s="1"/>
      <c r="B65" s="16">
        <v>45159</v>
      </c>
      <c r="C65" s="16"/>
      <c r="D65" s="18"/>
      <c r="E65" s="19" t="s">
        <v>78</v>
      </c>
      <c r="F65" s="20" t="s">
        <v>17</v>
      </c>
      <c r="G65" s="21"/>
      <c r="H65" s="21" t="s">
        <v>18</v>
      </c>
      <c r="I65" s="18"/>
      <c r="J65" s="22"/>
      <c r="K65" s="29">
        <v>32.450000000000003</v>
      </c>
      <c r="L65" s="24">
        <f>+L64+Tabla13457981023456789[[#This Row],[Debito]]-Tabla13457981023456789[[#This Row],[Credito]]</f>
        <v>1129024.416999995</v>
      </c>
    </row>
    <row r="66" spans="1:12" ht="15.75" x14ac:dyDescent="0.3">
      <c r="A66" s="1"/>
      <c r="B66" s="16">
        <v>45159</v>
      </c>
      <c r="C66" s="16"/>
      <c r="D66" s="18"/>
      <c r="E66" s="19" t="s">
        <v>79</v>
      </c>
      <c r="F66" s="26" t="s">
        <v>20</v>
      </c>
      <c r="G66" s="21"/>
      <c r="H66" s="21" t="s">
        <v>21</v>
      </c>
      <c r="I66" s="18"/>
      <c r="J66" s="22"/>
      <c r="K66" s="29">
        <v>21630</v>
      </c>
      <c r="L66" s="24">
        <f>+L65+Tabla13457981023456789[[#This Row],[Debito]]-Tabla13457981023456789[[#This Row],[Credito]]</f>
        <v>1107394.416999995</v>
      </c>
    </row>
    <row r="67" spans="1:12" ht="15.75" x14ac:dyDescent="0.3">
      <c r="A67" s="1"/>
      <c r="B67" s="16">
        <v>45159</v>
      </c>
      <c r="C67" s="16"/>
      <c r="D67" s="18"/>
      <c r="E67" s="19" t="s">
        <v>80</v>
      </c>
      <c r="F67" s="20" t="s">
        <v>17</v>
      </c>
      <c r="G67" s="21"/>
      <c r="H67" s="21" t="s">
        <v>18</v>
      </c>
      <c r="I67" s="18"/>
      <c r="J67" s="22"/>
      <c r="K67" s="29">
        <v>39.53</v>
      </c>
      <c r="L67" s="24">
        <f>+L66+Tabla13457981023456789[[#This Row],[Debito]]-Tabla13457981023456789[[#This Row],[Credito]]</f>
        <v>1107354.886999995</v>
      </c>
    </row>
    <row r="68" spans="1:12" ht="15.75" x14ac:dyDescent="0.3">
      <c r="A68" s="1"/>
      <c r="B68" s="16">
        <v>45159</v>
      </c>
      <c r="C68" s="16"/>
      <c r="D68" s="18"/>
      <c r="E68" s="19" t="s">
        <v>81</v>
      </c>
      <c r="F68" s="26" t="s">
        <v>20</v>
      </c>
      <c r="G68" s="21"/>
      <c r="H68" s="21" t="s">
        <v>21</v>
      </c>
      <c r="I68" s="18"/>
      <c r="J68" s="22"/>
      <c r="K68" s="29">
        <v>26355</v>
      </c>
      <c r="L68" s="24">
        <f>+L67+Tabla13457981023456789[[#This Row],[Debito]]-Tabla13457981023456789[[#This Row],[Credito]]</f>
        <v>1080999.886999995</v>
      </c>
    </row>
    <row r="69" spans="1:12" ht="15.75" x14ac:dyDescent="0.3">
      <c r="A69" s="1"/>
      <c r="B69" s="16">
        <v>45162</v>
      </c>
      <c r="C69" s="16"/>
      <c r="D69" s="18"/>
      <c r="E69" s="19" t="s">
        <v>82</v>
      </c>
      <c r="F69" s="26" t="s">
        <v>71</v>
      </c>
      <c r="G69" s="21"/>
      <c r="H69" s="21" t="s">
        <v>83</v>
      </c>
      <c r="I69" s="18"/>
      <c r="J69" s="22">
        <v>1910096.18</v>
      </c>
      <c r="K69" s="29"/>
      <c r="L69" s="24">
        <f>+L68+Tabla13457981023456789[[#This Row],[Debito]]-Tabla13457981023456789[[#This Row],[Credito]]</f>
        <v>2991096.0669999951</v>
      </c>
    </row>
    <row r="70" spans="1:12" ht="15.75" x14ac:dyDescent="0.3">
      <c r="A70" s="1"/>
      <c r="B70" s="16">
        <v>45163</v>
      </c>
      <c r="C70" s="16"/>
      <c r="D70" s="18"/>
      <c r="E70" s="19" t="s">
        <v>54</v>
      </c>
      <c r="F70" s="26" t="s">
        <v>20</v>
      </c>
      <c r="G70" s="21"/>
      <c r="H70" s="21" t="s">
        <v>21</v>
      </c>
      <c r="I70" s="18"/>
      <c r="J70" s="22"/>
      <c r="K70" s="29">
        <v>124292.5</v>
      </c>
      <c r="L70" s="24">
        <f>+L69+Tabla13457981023456789[[#This Row],[Debito]]-Tabla13457981023456789[[#This Row],[Credito]]</f>
        <v>2866803.5669999951</v>
      </c>
    </row>
    <row r="71" spans="1:12" ht="15.75" x14ac:dyDescent="0.3">
      <c r="A71" s="1"/>
      <c r="B71" s="16">
        <v>45163</v>
      </c>
      <c r="C71" s="16"/>
      <c r="D71" s="18"/>
      <c r="E71" s="19" t="s">
        <v>84</v>
      </c>
      <c r="F71" s="20" t="s">
        <v>17</v>
      </c>
      <c r="G71" s="18"/>
      <c r="H71" s="21" t="s">
        <v>18</v>
      </c>
      <c r="I71" s="18"/>
      <c r="J71" s="22"/>
      <c r="K71" s="29">
        <v>75</v>
      </c>
      <c r="L71" s="24">
        <f>+L70+Tabla13457981023456789[[#This Row],[Debito]]-Tabla13457981023456789[[#This Row],[Credito]]</f>
        <v>2866728.5669999951</v>
      </c>
    </row>
    <row r="72" spans="1:12" ht="15.75" x14ac:dyDescent="0.3">
      <c r="A72" s="1"/>
      <c r="B72" s="16">
        <v>45163</v>
      </c>
      <c r="C72" s="16"/>
      <c r="D72" s="18"/>
      <c r="E72" s="19" t="s">
        <v>85</v>
      </c>
      <c r="F72" s="26" t="s">
        <v>86</v>
      </c>
      <c r="G72" s="21"/>
      <c r="H72" s="21" t="s">
        <v>87</v>
      </c>
      <c r="I72" s="18"/>
      <c r="J72" s="22"/>
      <c r="K72" s="29">
        <v>50000</v>
      </c>
      <c r="L72" s="24">
        <f>+L71+Tabla13457981023456789[[#This Row],[Debito]]-Tabla13457981023456789[[#This Row],[Credito]]</f>
        <v>2816728.5669999951</v>
      </c>
    </row>
    <row r="73" spans="1:12" ht="15.75" x14ac:dyDescent="0.3">
      <c r="A73" s="1"/>
      <c r="B73" s="16">
        <v>45166</v>
      </c>
      <c r="C73" s="16"/>
      <c r="D73" s="18"/>
      <c r="E73" s="19" t="s">
        <v>88</v>
      </c>
      <c r="F73" s="20" t="s">
        <v>17</v>
      </c>
      <c r="G73" s="18"/>
      <c r="H73" s="21" t="s">
        <v>18</v>
      </c>
      <c r="I73" s="18"/>
      <c r="J73" s="22"/>
      <c r="K73" s="29">
        <v>25.95</v>
      </c>
      <c r="L73" s="24">
        <f>+L72+Tabla13457981023456789[[#This Row],[Debito]]-Tabla13457981023456789[[#This Row],[Credito]]</f>
        <v>2816702.616999995</v>
      </c>
    </row>
    <row r="74" spans="1:12" ht="15.75" x14ac:dyDescent="0.3">
      <c r="A74" s="1"/>
      <c r="B74" s="16">
        <v>45166</v>
      </c>
      <c r="C74" s="16"/>
      <c r="D74" s="18"/>
      <c r="E74" s="19" t="s">
        <v>89</v>
      </c>
      <c r="F74" s="26" t="s">
        <v>20</v>
      </c>
      <c r="G74" s="21"/>
      <c r="H74" s="21" t="s">
        <v>21</v>
      </c>
      <c r="I74" s="18"/>
      <c r="J74" s="22"/>
      <c r="K74" s="29">
        <v>17300</v>
      </c>
      <c r="L74" s="24">
        <f>+L73+Tabla13457981023456789[[#This Row],[Debito]]-Tabla13457981023456789[[#This Row],[Credito]]</f>
        <v>2799402.616999995</v>
      </c>
    </row>
    <row r="75" spans="1:12" ht="15.75" x14ac:dyDescent="0.3">
      <c r="A75" s="1"/>
      <c r="B75" s="16">
        <v>45166</v>
      </c>
      <c r="C75" s="16"/>
      <c r="D75" s="18"/>
      <c r="E75" s="19" t="s">
        <v>90</v>
      </c>
      <c r="F75" s="20" t="s">
        <v>17</v>
      </c>
      <c r="G75" s="18"/>
      <c r="H75" s="21" t="s">
        <v>18</v>
      </c>
      <c r="I75" s="18"/>
      <c r="J75" s="22"/>
      <c r="K75" s="29">
        <v>25.95</v>
      </c>
      <c r="L75" s="24">
        <f>+L74+Tabla13457981023456789[[#This Row],[Debito]]-Tabla13457981023456789[[#This Row],[Credito]]</f>
        <v>2799376.6669999948</v>
      </c>
    </row>
    <row r="76" spans="1:12" ht="15.75" x14ac:dyDescent="0.3">
      <c r="A76" s="1"/>
      <c r="B76" s="16">
        <v>45166</v>
      </c>
      <c r="C76" s="16"/>
      <c r="D76" s="18"/>
      <c r="E76" s="19" t="s">
        <v>91</v>
      </c>
      <c r="F76" s="26" t="s">
        <v>20</v>
      </c>
      <c r="G76" s="21"/>
      <c r="H76" s="21" t="s">
        <v>21</v>
      </c>
      <c r="I76" s="18"/>
      <c r="J76" s="22"/>
      <c r="K76" s="29">
        <v>17300</v>
      </c>
      <c r="L76" s="24">
        <f>+L75+Tabla13457981023456789[[#This Row],[Debito]]-Tabla13457981023456789[[#This Row],[Credito]]</f>
        <v>2782076.6669999948</v>
      </c>
    </row>
    <row r="77" spans="1:12" ht="15.75" x14ac:dyDescent="0.3">
      <c r="A77" s="1"/>
      <c r="B77" s="16">
        <v>45166</v>
      </c>
      <c r="C77" s="16"/>
      <c r="D77" s="18"/>
      <c r="E77" s="19" t="s">
        <v>92</v>
      </c>
      <c r="F77" s="20" t="s">
        <v>17</v>
      </c>
      <c r="G77" s="18"/>
      <c r="H77" s="21" t="s">
        <v>18</v>
      </c>
      <c r="I77" s="18"/>
      <c r="J77" s="22"/>
      <c r="K77" s="29">
        <v>31.73</v>
      </c>
      <c r="L77" s="24">
        <f>+L76+Tabla13457981023456789[[#This Row],[Debito]]-Tabla13457981023456789[[#This Row],[Credito]]</f>
        <v>2782044.9369999948</v>
      </c>
    </row>
    <row r="78" spans="1:12" ht="15.75" x14ac:dyDescent="0.3">
      <c r="A78" s="1"/>
      <c r="B78" s="16">
        <v>45166</v>
      </c>
      <c r="C78" s="16"/>
      <c r="D78" s="18"/>
      <c r="E78" s="19" t="s">
        <v>93</v>
      </c>
      <c r="F78" s="26" t="s">
        <v>20</v>
      </c>
      <c r="G78" s="21"/>
      <c r="H78" s="21" t="s">
        <v>21</v>
      </c>
      <c r="I78" s="18"/>
      <c r="J78" s="22"/>
      <c r="K78" s="29">
        <v>21150</v>
      </c>
      <c r="L78" s="24">
        <f>+L77+Tabla13457981023456789[[#This Row],[Debito]]-Tabla13457981023456789[[#This Row],[Credito]]</f>
        <v>2760894.9369999948</v>
      </c>
    </row>
    <row r="79" spans="1:12" ht="15.75" x14ac:dyDescent="0.3">
      <c r="A79" s="1"/>
      <c r="B79" s="16">
        <v>45166</v>
      </c>
      <c r="C79" s="16"/>
      <c r="D79" s="18"/>
      <c r="E79" s="19" t="s">
        <v>94</v>
      </c>
      <c r="F79" s="20" t="s">
        <v>17</v>
      </c>
      <c r="G79" s="18"/>
      <c r="H79" s="21" t="s">
        <v>18</v>
      </c>
      <c r="I79" s="18"/>
      <c r="J79" s="22"/>
      <c r="K79" s="29">
        <v>89.78</v>
      </c>
      <c r="L79" s="24">
        <f>+L78+Tabla13457981023456789[[#This Row],[Debito]]-Tabla13457981023456789[[#This Row],[Credito]]</f>
        <v>2760805.156999995</v>
      </c>
    </row>
    <row r="80" spans="1:12" ht="15.75" x14ac:dyDescent="0.3">
      <c r="A80" s="1"/>
      <c r="B80" s="16">
        <v>45166</v>
      </c>
      <c r="C80" s="16"/>
      <c r="D80" s="18"/>
      <c r="E80" s="19" t="s">
        <v>95</v>
      </c>
      <c r="F80" s="26" t="s">
        <v>20</v>
      </c>
      <c r="G80" s="21"/>
      <c r="H80" s="21" t="s">
        <v>21</v>
      </c>
      <c r="I80" s="18"/>
      <c r="J80" s="22"/>
      <c r="K80" s="29">
        <v>59850</v>
      </c>
      <c r="L80" s="24">
        <f>+L79+Tabla13457981023456789[[#This Row],[Debito]]-Tabla13457981023456789[[#This Row],[Credito]]</f>
        <v>2700955.156999995</v>
      </c>
    </row>
    <row r="81" spans="1:14" ht="15.75" x14ac:dyDescent="0.3">
      <c r="A81" s="1"/>
      <c r="B81" s="16">
        <v>45166</v>
      </c>
      <c r="C81" s="16"/>
      <c r="D81" s="18"/>
      <c r="E81" s="19" t="s">
        <v>96</v>
      </c>
      <c r="F81" s="20" t="s">
        <v>17</v>
      </c>
      <c r="G81" s="18"/>
      <c r="H81" s="21" t="s">
        <v>18</v>
      </c>
      <c r="I81" s="18"/>
      <c r="J81" s="22"/>
      <c r="K81" s="29">
        <v>67.349999999999994</v>
      </c>
      <c r="L81" s="24">
        <f>+L80+Tabla13457981023456789[[#This Row],[Debito]]-Tabla13457981023456789[[#This Row],[Credito]]</f>
        <v>2700887.8069999949</v>
      </c>
    </row>
    <row r="82" spans="1:14" ht="15.75" x14ac:dyDescent="0.3">
      <c r="A82" s="1"/>
      <c r="B82" s="16">
        <v>45166</v>
      </c>
      <c r="C82" s="16"/>
      <c r="D82" s="18"/>
      <c r="E82" s="19" t="s">
        <v>97</v>
      </c>
      <c r="F82" s="26" t="s">
        <v>20</v>
      </c>
      <c r="G82" s="21"/>
      <c r="H82" s="21" t="s">
        <v>21</v>
      </c>
      <c r="I82" s="18"/>
      <c r="J82" s="22"/>
      <c r="K82" s="29">
        <v>44900</v>
      </c>
      <c r="L82" s="24">
        <f>+L81+Tabla13457981023456789[[#This Row],[Debito]]-Tabla13457981023456789[[#This Row],[Credito]]</f>
        <v>2655987.8069999949</v>
      </c>
    </row>
    <row r="83" spans="1:14" ht="15.75" x14ac:dyDescent="0.3">
      <c r="A83" s="1"/>
      <c r="B83" s="16">
        <v>45166</v>
      </c>
      <c r="C83" s="16"/>
      <c r="D83" s="18"/>
      <c r="E83" s="19" t="s">
        <v>98</v>
      </c>
      <c r="F83" s="20" t="s">
        <v>17</v>
      </c>
      <c r="G83" s="18"/>
      <c r="H83" s="21" t="s">
        <v>18</v>
      </c>
      <c r="I83" s="18"/>
      <c r="J83" s="22"/>
      <c r="K83" s="29">
        <v>36.700000000000003</v>
      </c>
      <c r="L83" s="24">
        <f>+L82+Tabla13457981023456789[[#This Row],[Debito]]-Tabla13457981023456789[[#This Row],[Credito]]</f>
        <v>2655951.1069999947</v>
      </c>
    </row>
    <row r="84" spans="1:14" ht="15.75" x14ac:dyDescent="0.3">
      <c r="A84" s="1"/>
      <c r="B84" s="16">
        <v>45166</v>
      </c>
      <c r="C84" s="16"/>
      <c r="D84" s="18"/>
      <c r="E84" s="19" t="s">
        <v>99</v>
      </c>
      <c r="F84" s="26" t="s">
        <v>20</v>
      </c>
      <c r="G84" s="21"/>
      <c r="H84" s="21" t="s">
        <v>21</v>
      </c>
      <c r="I84" s="18"/>
      <c r="J84" s="22"/>
      <c r="K84" s="29">
        <v>24465</v>
      </c>
      <c r="L84" s="24">
        <f>+L83+Tabla13457981023456789[[#This Row],[Debito]]-Tabla13457981023456789[[#This Row],[Credito]]</f>
        <v>2631486.1069999947</v>
      </c>
    </row>
    <row r="85" spans="1:14" ht="15.75" x14ac:dyDescent="0.3">
      <c r="A85" s="1"/>
      <c r="B85" s="16">
        <v>45166</v>
      </c>
      <c r="C85" s="16"/>
      <c r="D85" s="18"/>
      <c r="E85" s="19" t="s">
        <v>100</v>
      </c>
      <c r="F85" s="20" t="s">
        <v>17</v>
      </c>
      <c r="G85" s="18"/>
      <c r="H85" s="21" t="s">
        <v>18</v>
      </c>
      <c r="I85" s="18"/>
      <c r="J85" s="22"/>
      <c r="K85" s="29">
        <v>103.08</v>
      </c>
      <c r="L85" s="24">
        <f>+L84+Tabla13457981023456789[[#This Row],[Debito]]-Tabla13457981023456789[[#This Row],[Credito]]</f>
        <v>2631383.0269999946</v>
      </c>
    </row>
    <row r="86" spans="1:14" ht="15.75" x14ac:dyDescent="0.3">
      <c r="A86" s="1"/>
      <c r="B86" s="16">
        <v>45166</v>
      </c>
      <c r="C86" s="16"/>
      <c r="D86" s="18"/>
      <c r="E86" s="19" t="s">
        <v>101</v>
      </c>
      <c r="F86" s="26" t="s">
        <v>20</v>
      </c>
      <c r="G86" s="21"/>
      <c r="H86" s="21" t="s">
        <v>21</v>
      </c>
      <c r="I86" s="18"/>
      <c r="J86" s="22"/>
      <c r="K86" s="29">
        <v>68722.5</v>
      </c>
      <c r="L86" s="24">
        <f>+L85+Tabla13457981023456789[[#This Row],[Debito]]-Tabla13457981023456789[[#This Row],[Credito]]</f>
        <v>2562660.5269999946</v>
      </c>
    </row>
    <row r="87" spans="1:14" ht="15.75" x14ac:dyDescent="0.3">
      <c r="A87" s="1"/>
      <c r="B87" s="16">
        <v>45166</v>
      </c>
      <c r="C87" s="16"/>
      <c r="D87" s="18"/>
      <c r="E87" s="19" t="s">
        <v>102</v>
      </c>
      <c r="F87" s="20" t="s">
        <v>17</v>
      </c>
      <c r="G87" s="18"/>
      <c r="H87" s="21" t="s">
        <v>18</v>
      </c>
      <c r="I87" s="18"/>
      <c r="J87" s="22"/>
      <c r="K87" s="29">
        <v>32.450000000000003</v>
      </c>
      <c r="L87" s="24">
        <f>+L86+Tabla13457981023456789[[#This Row],[Debito]]-Tabla13457981023456789[[#This Row],[Credito]]</f>
        <v>2562628.0769999945</v>
      </c>
    </row>
    <row r="88" spans="1:14" ht="15.75" x14ac:dyDescent="0.3">
      <c r="A88" s="1"/>
      <c r="B88" s="16">
        <v>45166</v>
      </c>
      <c r="C88" s="16"/>
      <c r="D88" s="18"/>
      <c r="E88" s="19" t="s">
        <v>103</v>
      </c>
      <c r="F88" s="26" t="s">
        <v>20</v>
      </c>
      <c r="G88" s="21"/>
      <c r="H88" s="21" t="s">
        <v>21</v>
      </c>
      <c r="I88" s="18"/>
      <c r="J88" s="22"/>
      <c r="K88" s="29">
        <v>21630</v>
      </c>
      <c r="L88" s="24">
        <f>+L87+Tabla13457981023456789[[#This Row],[Debito]]-Tabla13457981023456789[[#This Row],[Credito]]</f>
        <v>2540998.0769999945</v>
      </c>
    </row>
    <row r="89" spans="1:14" ht="15.75" x14ac:dyDescent="0.3">
      <c r="A89" s="1"/>
      <c r="B89" s="16">
        <v>45166</v>
      </c>
      <c r="C89" s="16"/>
      <c r="D89" s="18"/>
      <c r="E89" s="19" t="s">
        <v>104</v>
      </c>
      <c r="F89" s="20" t="s">
        <v>17</v>
      </c>
      <c r="G89" s="18"/>
      <c r="H89" s="21" t="s">
        <v>18</v>
      </c>
      <c r="I89" s="18"/>
      <c r="J89" s="22"/>
      <c r="K89" s="29">
        <v>32.450000000000003</v>
      </c>
      <c r="L89" s="24">
        <f>+L88+Tabla13457981023456789[[#This Row],[Debito]]-Tabla13457981023456789[[#This Row],[Credito]]</f>
        <v>2540965.6269999943</v>
      </c>
      <c r="N89" s="27">
        <f>+L60-1172381.77</f>
        <v>-3.0000051483511925E-3</v>
      </c>
    </row>
    <row r="90" spans="1:14" ht="15.75" x14ac:dyDescent="0.3">
      <c r="A90" s="1"/>
      <c r="B90" s="16">
        <v>45166</v>
      </c>
      <c r="C90" s="16"/>
      <c r="D90" s="18"/>
      <c r="E90" s="19" t="s">
        <v>105</v>
      </c>
      <c r="F90" s="26" t="s">
        <v>20</v>
      </c>
      <c r="G90" s="21"/>
      <c r="H90" s="21" t="s">
        <v>21</v>
      </c>
      <c r="I90" s="18"/>
      <c r="J90" s="22"/>
      <c r="K90" s="29">
        <v>21630</v>
      </c>
      <c r="L90" s="24">
        <f>+L89+Tabla13457981023456789[[#This Row],[Debito]]-Tabla13457981023456789[[#This Row],[Credito]]</f>
        <v>2519335.6269999943</v>
      </c>
    </row>
    <row r="91" spans="1:14" ht="15.75" x14ac:dyDescent="0.3">
      <c r="A91" s="1"/>
      <c r="B91" s="16">
        <v>45166</v>
      </c>
      <c r="C91" s="16"/>
      <c r="D91" s="18"/>
      <c r="E91" s="19" t="s">
        <v>106</v>
      </c>
      <c r="F91" s="20" t="s">
        <v>17</v>
      </c>
      <c r="G91" s="18"/>
      <c r="H91" s="21" t="s">
        <v>18</v>
      </c>
      <c r="I91" s="18"/>
      <c r="J91" s="22"/>
      <c r="K91" s="29">
        <v>32.450000000000003</v>
      </c>
      <c r="L91" s="24">
        <f>+L90+Tabla13457981023456789[[#This Row],[Debito]]-Tabla13457981023456789[[#This Row],[Credito]]</f>
        <v>2519303.1769999941</v>
      </c>
    </row>
    <row r="92" spans="1:14" ht="15.75" x14ac:dyDescent="0.3">
      <c r="A92" s="1"/>
      <c r="B92" s="16">
        <v>45166</v>
      </c>
      <c r="C92" s="16"/>
      <c r="D92" s="18"/>
      <c r="E92" s="19" t="s">
        <v>107</v>
      </c>
      <c r="F92" s="26" t="s">
        <v>20</v>
      </c>
      <c r="G92" s="21"/>
      <c r="H92" s="21" t="s">
        <v>21</v>
      </c>
      <c r="I92" s="18"/>
      <c r="J92" s="22"/>
      <c r="K92" s="29">
        <v>21630</v>
      </c>
      <c r="L92" s="24">
        <f>+L91+Tabla13457981023456789[[#This Row],[Debito]]-Tabla13457981023456789[[#This Row],[Credito]]</f>
        <v>2497673.1769999941</v>
      </c>
    </row>
    <row r="93" spans="1:14" ht="15.75" x14ac:dyDescent="0.3">
      <c r="A93" s="1"/>
      <c r="B93" s="16">
        <v>45166</v>
      </c>
      <c r="C93" s="16"/>
      <c r="D93" s="18"/>
      <c r="E93" s="19" t="s">
        <v>108</v>
      </c>
      <c r="F93" s="20" t="s">
        <v>17</v>
      </c>
      <c r="G93" s="18"/>
      <c r="H93" s="21" t="s">
        <v>18</v>
      </c>
      <c r="I93" s="18"/>
      <c r="J93" s="22"/>
      <c r="K93" s="29">
        <v>39.53</v>
      </c>
      <c r="L93" s="24">
        <f>+L92+Tabla13457981023456789[[#This Row],[Debito]]-Tabla13457981023456789[[#This Row],[Credito]]</f>
        <v>2497633.6469999943</v>
      </c>
    </row>
    <row r="94" spans="1:14" ht="15.75" x14ac:dyDescent="0.3">
      <c r="A94" s="1"/>
      <c r="B94" s="16">
        <v>45166</v>
      </c>
      <c r="C94" s="16"/>
      <c r="D94" s="18"/>
      <c r="E94" s="19" t="s">
        <v>109</v>
      </c>
      <c r="F94" s="26" t="s">
        <v>20</v>
      </c>
      <c r="G94" s="21"/>
      <c r="H94" s="21" t="s">
        <v>21</v>
      </c>
      <c r="I94" s="18"/>
      <c r="J94" s="22"/>
      <c r="K94" s="29">
        <v>26355</v>
      </c>
      <c r="L94" s="24">
        <f>+L93+Tabla13457981023456789[[#This Row],[Debito]]-Tabla13457981023456789[[#This Row],[Credito]]</f>
        <v>2471278.6469999943</v>
      </c>
      <c r="N94" s="27">
        <f>+J99+L8</f>
        <v>4285249.656999995</v>
      </c>
    </row>
    <row r="95" spans="1:14" ht="15.75" x14ac:dyDescent="0.3">
      <c r="A95" s="1"/>
      <c r="B95" s="16">
        <v>45166</v>
      </c>
      <c r="C95" s="16"/>
      <c r="D95" s="18"/>
      <c r="E95" s="19" t="s">
        <v>110</v>
      </c>
      <c r="F95" s="20" t="s">
        <v>17</v>
      </c>
      <c r="G95" s="18"/>
      <c r="H95" s="21" t="s">
        <v>18</v>
      </c>
      <c r="I95" s="18"/>
      <c r="J95" s="22"/>
      <c r="K95" s="29">
        <v>186.44</v>
      </c>
      <c r="L95" s="24">
        <f>+L94+Tabla13457981023456789[[#This Row],[Debito]]-Tabla13457981023456789[[#This Row],[Credito]]</f>
        <v>2471092.2069999943</v>
      </c>
    </row>
    <row r="96" spans="1:14" ht="15.75" x14ac:dyDescent="0.3">
      <c r="A96" s="1"/>
      <c r="B96" s="16">
        <v>45167</v>
      </c>
      <c r="C96" s="16"/>
      <c r="D96" s="18"/>
      <c r="E96" s="19" t="s">
        <v>111</v>
      </c>
      <c r="F96" s="26" t="s">
        <v>20</v>
      </c>
      <c r="G96" s="21"/>
      <c r="H96" s="21" t="s">
        <v>21</v>
      </c>
      <c r="I96" s="18"/>
      <c r="J96" s="22"/>
      <c r="K96" s="29">
        <v>332847.5</v>
      </c>
      <c r="L96" s="24">
        <f>+L95+Tabla13457981023456789[[#This Row],[Debito]]-Tabla13457981023456789[[#This Row],[Credito]]</f>
        <v>2138244.7069999943</v>
      </c>
    </row>
    <row r="97" spans="1:16" ht="15.75" x14ac:dyDescent="0.3">
      <c r="A97" s="1"/>
      <c r="B97" s="16">
        <v>45168</v>
      </c>
      <c r="C97" s="16"/>
      <c r="D97" s="18"/>
      <c r="E97" s="19" t="s">
        <v>112</v>
      </c>
      <c r="F97" s="20" t="s">
        <v>17</v>
      </c>
      <c r="G97" s="18"/>
      <c r="H97" s="21" t="s">
        <v>18</v>
      </c>
      <c r="I97" s="18"/>
      <c r="J97" s="22"/>
      <c r="K97" s="29">
        <v>499.27</v>
      </c>
      <c r="L97" s="24">
        <f>+L96+Tabla13457981023456789[[#This Row],[Debito]]-Tabla13457981023456789[[#This Row],[Credito]]</f>
        <v>2137745.4369999943</v>
      </c>
    </row>
    <row r="98" spans="1:16" ht="15.75" x14ac:dyDescent="0.3">
      <c r="A98" s="1"/>
      <c r="B98" s="16">
        <v>45169</v>
      </c>
      <c r="C98" s="16"/>
      <c r="D98" s="18"/>
      <c r="E98" s="19" t="s">
        <v>113</v>
      </c>
      <c r="F98" s="20" t="s">
        <v>17</v>
      </c>
      <c r="G98" s="18"/>
      <c r="H98" s="21" t="s">
        <v>18</v>
      </c>
      <c r="I98" s="18"/>
      <c r="J98" s="22"/>
      <c r="K98" s="29">
        <v>175</v>
      </c>
      <c r="L98" s="24">
        <f>+L97+Tabla13457981023456789[[#This Row],[Debito]]-Tabla13457981023456789[[#This Row],[Credito]]</f>
        <v>2137570.4369999943</v>
      </c>
    </row>
    <row r="99" spans="1:16" ht="16.5" thickBot="1" x14ac:dyDescent="0.35">
      <c r="A99" s="1"/>
      <c r="B99" s="30" t="s">
        <v>114</v>
      </c>
      <c r="C99" s="31"/>
      <c r="D99" s="31"/>
      <c r="E99" s="31"/>
      <c r="F99" s="30"/>
      <c r="G99" s="30"/>
      <c r="H99" s="32"/>
      <c r="I99" s="31"/>
      <c r="J99" s="33">
        <f>SUM(J9:J98)</f>
        <v>1910096.18</v>
      </c>
      <c r="K99" s="33">
        <f>SUM(K9:K98)</f>
        <v>2147679.2199999997</v>
      </c>
      <c r="L99" s="34">
        <f>+L98</f>
        <v>2137570.4369999943</v>
      </c>
    </row>
    <row r="100" spans="1:16" ht="16.5" thickTop="1" x14ac:dyDescent="0.3">
      <c r="A100" s="1"/>
      <c r="B100" s="1"/>
      <c r="C100" s="1"/>
      <c r="D100" s="1"/>
      <c r="E100" s="1"/>
      <c r="F100" s="1"/>
      <c r="G100" s="1"/>
      <c r="H100" s="1"/>
      <c r="I100" s="1"/>
      <c r="J100" s="2"/>
      <c r="K100" s="2"/>
      <c r="L100" s="35"/>
    </row>
    <row r="101" spans="1:16" ht="15.75" x14ac:dyDescent="0.3">
      <c r="A101" s="1"/>
      <c r="B101" s="1"/>
      <c r="C101" s="1"/>
      <c r="D101" s="1"/>
      <c r="E101" s="1"/>
      <c r="F101" s="1"/>
      <c r="G101" s="1"/>
      <c r="H101" s="1"/>
      <c r="I101" s="1"/>
      <c r="J101" s="2"/>
      <c r="K101" s="2"/>
      <c r="L101" s="1"/>
    </row>
    <row r="102" spans="1:16" ht="15.75" x14ac:dyDescent="0.3">
      <c r="A102" s="1"/>
      <c r="B102" s="1"/>
      <c r="E102" s="1"/>
      <c r="F102" s="1"/>
      <c r="G102" s="1"/>
      <c r="H102" s="1"/>
      <c r="I102" s="1"/>
      <c r="J102" s="2"/>
    </row>
    <row r="103" spans="1:16" ht="15.75" x14ac:dyDescent="0.3">
      <c r="A103" s="1"/>
      <c r="B103" s="1"/>
      <c r="C103" s="84" t="s">
        <v>115</v>
      </c>
      <c r="D103" s="84"/>
      <c r="E103" s="84"/>
      <c r="G103" s="1"/>
      <c r="H103" s="37" t="s">
        <v>116</v>
      </c>
      <c r="I103" s="1"/>
      <c r="K103" s="84" t="s">
        <v>116</v>
      </c>
      <c r="L103" s="84"/>
    </row>
    <row r="104" spans="1:16" ht="15.75" x14ac:dyDescent="0.3">
      <c r="A104" s="1"/>
      <c r="B104" s="1"/>
      <c r="C104" s="85" t="s">
        <v>117</v>
      </c>
      <c r="D104" s="85"/>
      <c r="E104" s="85"/>
      <c r="G104" s="3"/>
      <c r="H104" s="38" t="s">
        <v>118</v>
      </c>
      <c r="I104" s="1"/>
      <c r="J104" s="1"/>
      <c r="K104" s="85" t="s">
        <v>119</v>
      </c>
      <c r="L104" s="85"/>
    </row>
    <row r="105" spans="1:16" ht="15.75" x14ac:dyDescent="0.3">
      <c r="A105" s="1"/>
      <c r="B105" s="1"/>
      <c r="C105" s="82" t="s">
        <v>120</v>
      </c>
      <c r="D105" s="82"/>
      <c r="E105" s="82"/>
      <c r="G105" s="3"/>
      <c r="H105" s="3" t="s">
        <v>121</v>
      </c>
      <c r="I105" s="1"/>
      <c r="J105" s="1"/>
      <c r="K105" s="82" t="s">
        <v>122</v>
      </c>
      <c r="L105" s="82"/>
    </row>
    <row r="106" spans="1:16" ht="15.75" x14ac:dyDescent="0.3">
      <c r="A106" s="1"/>
      <c r="B106" s="1"/>
      <c r="C106" s="1"/>
      <c r="D106" s="1"/>
      <c r="E106" s="1"/>
      <c r="F106" s="1"/>
      <c r="G106" s="1"/>
      <c r="H106" s="1"/>
      <c r="I106" s="1"/>
      <c r="J106" s="2"/>
      <c r="K106" s="2"/>
      <c r="L106" s="1"/>
      <c r="N106" s="27"/>
    </row>
    <row r="107" spans="1:16" ht="15.75" x14ac:dyDescent="0.3">
      <c r="A107" s="1"/>
      <c r="B107" s="39"/>
      <c r="C107" s="39"/>
      <c r="D107" s="39"/>
      <c r="E107" s="39"/>
      <c r="F107" s="39"/>
      <c r="G107" s="39"/>
      <c r="H107" s="39"/>
      <c r="I107" s="39"/>
      <c r="J107" s="40"/>
      <c r="K107" s="40"/>
      <c r="L107" s="39"/>
      <c r="N107" s="27"/>
    </row>
    <row r="108" spans="1:16" ht="15.75" x14ac:dyDescent="0.3">
      <c r="A108" s="1"/>
      <c r="B108" s="1"/>
      <c r="C108" s="1"/>
      <c r="D108" s="1"/>
      <c r="E108" s="1"/>
      <c r="F108" s="1"/>
      <c r="G108" s="1"/>
      <c r="H108" s="1"/>
      <c r="I108" s="1"/>
      <c r="J108" s="2"/>
      <c r="K108" s="2"/>
      <c r="L108" s="1"/>
      <c r="N108" s="41"/>
      <c r="P108" s="27"/>
    </row>
    <row r="109" spans="1:16" ht="15.75" x14ac:dyDescent="0.3">
      <c r="A109" s="1"/>
      <c r="B109" s="1"/>
      <c r="C109" s="1"/>
      <c r="D109" s="1"/>
      <c r="E109" s="1"/>
      <c r="F109" s="1"/>
      <c r="G109" s="1"/>
      <c r="H109" s="1"/>
      <c r="I109" s="1"/>
      <c r="J109" s="2"/>
      <c r="K109" s="2"/>
      <c r="L109" s="1"/>
    </row>
    <row r="110" spans="1:16" ht="15.75" x14ac:dyDescent="0.3">
      <c r="A110" s="1"/>
      <c r="B110" s="1"/>
      <c r="C110" s="1"/>
      <c r="D110" s="1"/>
      <c r="E110" s="1"/>
      <c r="F110" s="1"/>
      <c r="G110" s="1"/>
      <c r="H110" s="1"/>
      <c r="I110" s="1"/>
      <c r="J110" s="2"/>
      <c r="K110" s="2"/>
      <c r="L110" s="1"/>
    </row>
    <row r="111" spans="1:16" ht="15.75" x14ac:dyDescent="0.3">
      <c r="A111" s="1"/>
      <c r="B111" s="1"/>
      <c r="C111" s="1"/>
      <c r="D111" s="1"/>
      <c r="E111" s="1"/>
      <c r="F111" s="1"/>
      <c r="G111" s="1"/>
      <c r="H111" s="1"/>
      <c r="I111" s="1"/>
      <c r="J111" s="2"/>
      <c r="K111" s="2"/>
      <c r="L111" s="1"/>
    </row>
    <row r="112" spans="1:16" ht="15.75" x14ac:dyDescent="0.3">
      <c r="A112" s="1"/>
      <c r="B112" s="82" t="s">
        <v>0</v>
      </c>
      <c r="C112" s="82"/>
      <c r="D112" s="82"/>
      <c r="E112" s="82"/>
      <c r="F112" s="82"/>
      <c r="G112" s="82"/>
      <c r="H112" s="82"/>
      <c r="I112" s="82"/>
      <c r="J112" s="82"/>
      <c r="K112" s="82"/>
      <c r="L112" s="82"/>
    </row>
    <row r="113" spans="1:12" ht="15.75" x14ac:dyDescent="0.3">
      <c r="A113" s="1"/>
      <c r="B113" s="82" t="s">
        <v>1</v>
      </c>
      <c r="C113" s="82"/>
      <c r="D113" s="82"/>
      <c r="E113" s="82"/>
      <c r="F113" s="82"/>
      <c r="G113" s="82"/>
      <c r="H113" s="82"/>
      <c r="I113" s="82"/>
      <c r="J113" s="82"/>
      <c r="K113" s="82"/>
      <c r="L113" s="82"/>
    </row>
    <row r="114" spans="1:12" ht="15.75" x14ac:dyDescent="0.3">
      <c r="A114" s="1"/>
      <c r="B114" s="82" t="s">
        <v>123</v>
      </c>
      <c r="C114" s="82"/>
      <c r="D114" s="82"/>
      <c r="E114" s="82"/>
      <c r="F114" s="82"/>
      <c r="G114" s="82"/>
      <c r="H114" s="82"/>
      <c r="I114" s="82"/>
      <c r="J114" s="82"/>
      <c r="K114" s="82"/>
      <c r="L114" s="82"/>
    </row>
    <row r="115" spans="1:12" ht="15.75" x14ac:dyDescent="0.3">
      <c r="A115" s="1"/>
      <c r="B115" s="83" t="str">
        <f>+B5</f>
        <v>AGOSTO DEL 2023</v>
      </c>
      <c r="C115" s="83"/>
      <c r="D115" s="83"/>
      <c r="E115" s="83"/>
      <c r="F115" s="83"/>
      <c r="G115" s="83"/>
      <c r="H115" s="83"/>
      <c r="I115" s="83"/>
      <c r="J115" s="83"/>
      <c r="K115" s="83"/>
      <c r="L115" s="83"/>
    </row>
    <row r="116" spans="1:12" ht="15.75" x14ac:dyDescent="0.3">
      <c r="A116" s="1"/>
      <c r="B116" s="1"/>
      <c r="C116" s="1"/>
      <c r="D116" s="1"/>
      <c r="E116" s="1"/>
      <c r="F116" s="1"/>
      <c r="G116" s="1"/>
      <c r="H116" s="1"/>
      <c r="I116" s="1"/>
      <c r="J116" s="2"/>
      <c r="K116" s="2"/>
      <c r="L116" s="1"/>
    </row>
    <row r="117" spans="1:12" ht="15.75" x14ac:dyDescent="0.3">
      <c r="A117" s="1"/>
      <c r="B117" s="4" t="s">
        <v>4</v>
      </c>
      <c r="C117" s="4" t="s">
        <v>124</v>
      </c>
      <c r="D117" s="4" t="s">
        <v>6</v>
      </c>
      <c r="E117" s="4" t="s">
        <v>7</v>
      </c>
      <c r="F117" s="4" t="s">
        <v>8</v>
      </c>
      <c r="G117" s="4"/>
      <c r="H117" s="42" t="s">
        <v>125</v>
      </c>
      <c r="I117" s="42" t="s">
        <v>11</v>
      </c>
      <c r="J117" s="43" t="s">
        <v>126</v>
      </c>
      <c r="K117" s="43" t="s">
        <v>127</v>
      </c>
      <c r="L117" s="4" t="s">
        <v>14</v>
      </c>
    </row>
    <row r="118" spans="1:12" ht="15.75" x14ac:dyDescent="0.3">
      <c r="A118" s="1"/>
      <c r="B118" s="44"/>
      <c r="C118" s="45"/>
      <c r="D118" s="8"/>
      <c r="E118" s="8"/>
      <c r="F118" s="46"/>
      <c r="G118" s="8"/>
      <c r="H118" s="10" t="s">
        <v>15</v>
      </c>
      <c r="I118" s="8"/>
      <c r="J118" s="11"/>
      <c r="K118" s="11"/>
      <c r="L118" s="47">
        <f>+[1]JULIO!L224</f>
        <v>1920632820.9092097</v>
      </c>
    </row>
    <row r="119" spans="1:12" ht="33" x14ac:dyDescent="0.3">
      <c r="A119" s="1"/>
      <c r="B119" s="48">
        <v>45139</v>
      </c>
      <c r="C119" s="49"/>
      <c r="D119" s="50"/>
      <c r="E119" s="51" t="s">
        <v>128</v>
      </c>
      <c r="F119" s="51" t="s">
        <v>129</v>
      </c>
      <c r="G119" s="50"/>
      <c r="H119" s="52" t="s">
        <v>130</v>
      </c>
      <c r="I119" s="50"/>
      <c r="J119" s="53">
        <v>140080822.56</v>
      </c>
      <c r="K119" s="54"/>
      <c r="L119" s="54">
        <f>+L118+J119-K119</f>
        <v>2060713643.4692097</v>
      </c>
    </row>
    <row r="120" spans="1:12" ht="90" x14ac:dyDescent="0.3">
      <c r="A120" s="1"/>
      <c r="B120" s="48">
        <v>45140</v>
      </c>
      <c r="C120" s="49">
        <v>2077</v>
      </c>
      <c r="D120" s="50"/>
      <c r="E120" s="51" t="s">
        <v>131</v>
      </c>
      <c r="F120" s="51" t="s">
        <v>129</v>
      </c>
      <c r="G120" s="50"/>
      <c r="H120" s="52" t="s">
        <v>132</v>
      </c>
      <c r="I120" s="50"/>
      <c r="J120" s="53"/>
      <c r="K120" s="54">
        <v>1910096.18</v>
      </c>
      <c r="L120" s="54">
        <f t="shared" ref="L120:L183" si="0">+L119+J120-K120</f>
        <v>2058803547.2892096</v>
      </c>
    </row>
    <row r="121" spans="1:12" ht="49.5" x14ac:dyDescent="0.3">
      <c r="A121" s="1"/>
      <c r="B121" s="48">
        <v>45140</v>
      </c>
      <c r="C121" s="49">
        <v>2082</v>
      </c>
      <c r="D121" s="50"/>
      <c r="E121" s="55" t="s">
        <v>133</v>
      </c>
      <c r="F121" s="55" t="s">
        <v>134</v>
      </c>
      <c r="G121" s="56"/>
      <c r="H121" s="52" t="s">
        <v>135</v>
      </c>
      <c r="I121" s="50"/>
      <c r="J121" s="53"/>
      <c r="K121" s="57">
        <v>1253534.3899999999</v>
      </c>
      <c r="L121" s="54">
        <f t="shared" si="0"/>
        <v>2057550012.8992095</v>
      </c>
    </row>
    <row r="122" spans="1:12" ht="49.5" x14ac:dyDescent="0.3">
      <c r="A122" s="1"/>
      <c r="B122" s="48">
        <v>45141</v>
      </c>
      <c r="C122" s="49">
        <v>2089</v>
      </c>
      <c r="D122" s="50"/>
      <c r="E122" s="55" t="s">
        <v>136</v>
      </c>
      <c r="F122" s="51" t="s">
        <v>137</v>
      </c>
      <c r="G122" s="50"/>
      <c r="H122" s="52" t="s">
        <v>138</v>
      </c>
      <c r="I122" s="50"/>
      <c r="J122" s="53"/>
      <c r="K122" s="57">
        <v>4846437.51</v>
      </c>
      <c r="L122" s="54">
        <f t="shared" si="0"/>
        <v>2052703575.3892095</v>
      </c>
    </row>
    <row r="123" spans="1:12" ht="49.5" x14ac:dyDescent="0.3">
      <c r="A123" s="1"/>
      <c r="B123" s="48">
        <v>45141</v>
      </c>
      <c r="C123" s="49">
        <v>2097</v>
      </c>
      <c r="D123" s="50"/>
      <c r="E123" s="55" t="s">
        <v>139</v>
      </c>
      <c r="F123" s="51" t="s">
        <v>140</v>
      </c>
      <c r="G123" s="50"/>
      <c r="H123" s="52" t="s">
        <v>141</v>
      </c>
      <c r="I123" s="50"/>
      <c r="J123" s="53"/>
      <c r="K123" s="57">
        <v>7346778.7400000002</v>
      </c>
      <c r="L123" s="54">
        <f t="shared" si="0"/>
        <v>2045356796.6492095</v>
      </c>
    </row>
    <row r="124" spans="1:12" ht="49.5" x14ac:dyDescent="0.3">
      <c r="A124" s="1"/>
      <c r="B124" s="48">
        <v>45141</v>
      </c>
      <c r="C124" s="49">
        <v>2100</v>
      </c>
      <c r="D124" s="50"/>
      <c r="E124" s="55" t="s">
        <v>142</v>
      </c>
      <c r="F124" s="51" t="s">
        <v>143</v>
      </c>
      <c r="G124" s="50"/>
      <c r="H124" s="52" t="s">
        <v>144</v>
      </c>
      <c r="I124" s="50"/>
      <c r="J124" s="53"/>
      <c r="K124" s="57">
        <v>4804744.79</v>
      </c>
      <c r="L124" s="54">
        <f t="shared" si="0"/>
        <v>2040552051.8592095</v>
      </c>
    </row>
    <row r="125" spans="1:12" ht="49.5" x14ac:dyDescent="0.3">
      <c r="A125" s="1"/>
      <c r="B125" s="48">
        <v>45142</v>
      </c>
      <c r="C125" s="49">
        <v>2111</v>
      </c>
      <c r="D125" s="50"/>
      <c r="E125" s="50" t="s">
        <v>145</v>
      </c>
      <c r="F125" s="51" t="s">
        <v>146</v>
      </c>
      <c r="G125" s="50"/>
      <c r="H125" s="52" t="s">
        <v>147</v>
      </c>
      <c r="I125" s="50"/>
      <c r="J125" s="58"/>
      <c r="K125" s="57">
        <v>1311626.54</v>
      </c>
      <c r="L125" s="54">
        <f t="shared" si="0"/>
        <v>2039240425.3192096</v>
      </c>
    </row>
    <row r="126" spans="1:12" ht="49.5" x14ac:dyDescent="0.3">
      <c r="A126" s="1"/>
      <c r="B126" s="48">
        <v>45142</v>
      </c>
      <c r="C126" s="49">
        <v>2118</v>
      </c>
      <c r="D126" s="50"/>
      <c r="E126" s="55" t="s">
        <v>148</v>
      </c>
      <c r="F126" s="51" t="s">
        <v>149</v>
      </c>
      <c r="G126" s="50"/>
      <c r="H126" s="52" t="s">
        <v>150</v>
      </c>
      <c r="I126" s="50"/>
      <c r="J126" s="58"/>
      <c r="K126" s="57">
        <v>27884110.039999999</v>
      </c>
      <c r="L126" s="54">
        <f t="shared" si="0"/>
        <v>2011356315.2792096</v>
      </c>
    </row>
    <row r="127" spans="1:12" ht="49.5" x14ac:dyDescent="0.3">
      <c r="A127" s="1"/>
      <c r="B127" s="48">
        <v>45145</v>
      </c>
      <c r="C127" s="49">
        <v>2133</v>
      </c>
      <c r="D127" s="50"/>
      <c r="E127" s="55" t="s">
        <v>151</v>
      </c>
      <c r="F127" s="51" t="s">
        <v>152</v>
      </c>
      <c r="G127" s="50"/>
      <c r="H127" s="52" t="s">
        <v>153</v>
      </c>
      <c r="I127" s="50"/>
      <c r="J127" s="58"/>
      <c r="K127" s="57">
        <v>3141228.16</v>
      </c>
      <c r="L127" s="54">
        <f t="shared" si="0"/>
        <v>2008215087.1192095</v>
      </c>
    </row>
    <row r="128" spans="1:12" ht="33" x14ac:dyDescent="0.3">
      <c r="A128" s="1"/>
      <c r="B128" s="48">
        <v>45146</v>
      </c>
      <c r="C128" s="49"/>
      <c r="D128" s="59"/>
      <c r="E128" s="50" t="s">
        <v>154</v>
      </c>
      <c r="F128" s="51" t="s">
        <v>129</v>
      </c>
      <c r="G128" s="50"/>
      <c r="H128" s="52" t="s">
        <v>155</v>
      </c>
      <c r="I128" s="50"/>
      <c r="J128" s="54">
        <v>3308090.51</v>
      </c>
      <c r="K128" s="57"/>
      <c r="L128" s="54">
        <f t="shared" si="0"/>
        <v>2011523177.6292095</v>
      </c>
    </row>
    <row r="129" spans="1:12" ht="66" x14ac:dyDescent="0.3">
      <c r="A129" s="1"/>
      <c r="B129" s="48">
        <v>45146</v>
      </c>
      <c r="C129" s="49">
        <v>2148</v>
      </c>
      <c r="D129" s="50"/>
      <c r="E129" s="55" t="s">
        <v>156</v>
      </c>
      <c r="F129" s="51" t="s">
        <v>157</v>
      </c>
      <c r="G129" s="50"/>
      <c r="H129" s="52" t="s">
        <v>158</v>
      </c>
      <c r="I129" s="50"/>
      <c r="J129" s="53"/>
      <c r="K129" s="57">
        <v>3034903.44</v>
      </c>
      <c r="L129" s="54">
        <f t="shared" si="0"/>
        <v>2008488274.1892095</v>
      </c>
    </row>
    <row r="130" spans="1:12" ht="49.5" x14ac:dyDescent="0.3">
      <c r="A130" s="1"/>
      <c r="B130" s="48">
        <v>45147</v>
      </c>
      <c r="C130" s="49">
        <v>2157</v>
      </c>
      <c r="D130" s="59"/>
      <c r="E130" s="60" t="s">
        <v>159</v>
      </c>
      <c r="F130" s="51" t="s">
        <v>160</v>
      </c>
      <c r="G130" s="50"/>
      <c r="H130" s="52" t="s">
        <v>161</v>
      </c>
      <c r="I130" s="50"/>
      <c r="J130" s="53"/>
      <c r="K130" s="57">
        <v>7095</v>
      </c>
      <c r="L130" s="54">
        <f t="shared" si="0"/>
        <v>2008481179.1892095</v>
      </c>
    </row>
    <row r="131" spans="1:12" ht="33" x14ac:dyDescent="0.3">
      <c r="A131" s="1"/>
      <c r="B131" s="48">
        <v>45147</v>
      </c>
      <c r="C131" s="49">
        <v>2160</v>
      </c>
      <c r="D131" s="59"/>
      <c r="E131" s="51" t="s">
        <v>162</v>
      </c>
      <c r="F131" s="51" t="s">
        <v>163</v>
      </c>
      <c r="G131" s="50"/>
      <c r="H131" s="52" t="s">
        <v>164</v>
      </c>
      <c r="I131" s="50"/>
      <c r="J131" s="53"/>
      <c r="K131" s="57">
        <v>36000</v>
      </c>
      <c r="L131" s="54">
        <f t="shared" si="0"/>
        <v>2008445179.1892095</v>
      </c>
    </row>
    <row r="132" spans="1:12" ht="33" x14ac:dyDescent="0.3">
      <c r="A132" s="1"/>
      <c r="B132" s="48">
        <v>45147</v>
      </c>
      <c r="C132" s="49">
        <v>2162</v>
      </c>
      <c r="D132" s="59"/>
      <c r="E132" s="51" t="s">
        <v>165</v>
      </c>
      <c r="F132" s="51" t="s">
        <v>166</v>
      </c>
      <c r="G132" s="50"/>
      <c r="H132" s="52" t="s">
        <v>167</v>
      </c>
      <c r="I132" s="50"/>
      <c r="J132" s="53"/>
      <c r="K132" s="57">
        <v>1518863.66</v>
      </c>
      <c r="L132" s="54">
        <f t="shared" si="0"/>
        <v>2006926315.5292094</v>
      </c>
    </row>
    <row r="133" spans="1:12" ht="33" x14ac:dyDescent="0.3">
      <c r="A133" s="1"/>
      <c r="B133" s="48">
        <v>45147</v>
      </c>
      <c r="C133" s="61">
        <v>2164</v>
      </c>
      <c r="D133" s="62"/>
      <c r="E133" s="51" t="s">
        <v>168</v>
      </c>
      <c r="F133" s="63" t="s">
        <v>169</v>
      </c>
      <c r="G133" s="64"/>
      <c r="H133" s="65" t="s">
        <v>170</v>
      </c>
      <c r="I133" s="64"/>
      <c r="J133" s="66"/>
      <c r="K133" s="67">
        <v>278480</v>
      </c>
      <c r="L133" s="54">
        <f t="shared" si="0"/>
        <v>2006647835.5292094</v>
      </c>
    </row>
    <row r="134" spans="1:12" ht="33" x14ac:dyDescent="0.3">
      <c r="A134" s="1"/>
      <c r="B134" s="48">
        <v>45147</v>
      </c>
      <c r="C134" s="49">
        <v>2170</v>
      </c>
      <c r="D134" s="59"/>
      <c r="E134" s="68" t="s">
        <v>171</v>
      </c>
      <c r="F134" s="51" t="s">
        <v>172</v>
      </c>
      <c r="G134" s="50"/>
      <c r="H134" s="52" t="s">
        <v>173</v>
      </c>
      <c r="I134" s="50"/>
      <c r="J134" s="53"/>
      <c r="K134" s="57">
        <v>25960</v>
      </c>
      <c r="L134" s="54">
        <f t="shared" si="0"/>
        <v>2006621875.5292094</v>
      </c>
    </row>
    <row r="135" spans="1:12" ht="33" x14ac:dyDescent="0.3">
      <c r="A135" s="1"/>
      <c r="B135" s="48">
        <v>45147</v>
      </c>
      <c r="C135" s="49">
        <v>2171</v>
      </c>
      <c r="D135" s="59"/>
      <c r="E135" s="68" t="s">
        <v>171</v>
      </c>
      <c r="F135" s="51" t="s">
        <v>172</v>
      </c>
      <c r="G135" s="50"/>
      <c r="H135" s="52" t="s">
        <v>174</v>
      </c>
      <c r="I135" s="50"/>
      <c r="J135" s="53"/>
      <c r="K135" s="57">
        <v>11800</v>
      </c>
      <c r="L135" s="54">
        <f t="shared" si="0"/>
        <v>2006610075.5292094</v>
      </c>
    </row>
    <row r="136" spans="1:12" ht="33" x14ac:dyDescent="0.3">
      <c r="A136" s="1"/>
      <c r="B136" s="48">
        <v>45147</v>
      </c>
      <c r="C136" s="49">
        <v>2174</v>
      </c>
      <c r="D136" s="59"/>
      <c r="E136" s="69" t="s">
        <v>171</v>
      </c>
      <c r="F136" s="51" t="s">
        <v>175</v>
      </c>
      <c r="G136" s="50"/>
      <c r="H136" s="52" t="s">
        <v>176</v>
      </c>
      <c r="I136" s="50"/>
      <c r="J136" s="53"/>
      <c r="K136" s="57">
        <v>13570</v>
      </c>
      <c r="L136" s="54">
        <f t="shared" si="0"/>
        <v>2006596505.5292094</v>
      </c>
    </row>
    <row r="137" spans="1:12" ht="33" x14ac:dyDescent="0.3">
      <c r="A137" s="1"/>
      <c r="B137" s="48">
        <v>45147</v>
      </c>
      <c r="C137" s="49">
        <v>2177</v>
      </c>
      <c r="D137" s="59"/>
      <c r="E137" s="51" t="s">
        <v>177</v>
      </c>
      <c r="F137" s="51" t="s">
        <v>178</v>
      </c>
      <c r="G137" s="50"/>
      <c r="H137" s="52" t="s">
        <v>179</v>
      </c>
      <c r="I137" s="50"/>
      <c r="J137" s="53"/>
      <c r="K137" s="57">
        <v>79060</v>
      </c>
      <c r="L137" s="54">
        <f t="shared" si="0"/>
        <v>2006517445.5292094</v>
      </c>
    </row>
    <row r="138" spans="1:12" ht="66" x14ac:dyDescent="0.3">
      <c r="A138" s="1"/>
      <c r="B138" s="48">
        <v>45147</v>
      </c>
      <c r="C138" s="49">
        <v>2179</v>
      </c>
      <c r="D138" s="59"/>
      <c r="E138" s="51" t="s">
        <v>180</v>
      </c>
      <c r="F138" s="51" t="s">
        <v>181</v>
      </c>
      <c r="G138" s="50"/>
      <c r="H138" s="52" t="s">
        <v>182</v>
      </c>
      <c r="I138" s="50"/>
      <c r="J138" s="53"/>
      <c r="K138" s="57">
        <v>300000</v>
      </c>
      <c r="L138" s="54">
        <f t="shared" si="0"/>
        <v>2006217445.5292094</v>
      </c>
    </row>
    <row r="139" spans="1:12" ht="82.5" x14ac:dyDescent="0.3">
      <c r="A139" s="1"/>
      <c r="B139" s="48">
        <v>45147</v>
      </c>
      <c r="C139" s="49">
        <v>2183</v>
      </c>
      <c r="D139" s="59"/>
      <c r="E139" s="51" t="s">
        <v>183</v>
      </c>
      <c r="F139" s="51" t="s">
        <v>184</v>
      </c>
      <c r="G139" s="50"/>
      <c r="H139" s="52" t="s">
        <v>185</v>
      </c>
      <c r="I139" s="50"/>
      <c r="J139" s="53"/>
      <c r="K139" s="57">
        <v>69604.39</v>
      </c>
      <c r="L139" s="54">
        <f t="shared" si="0"/>
        <v>2006147841.1392093</v>
      </c>
    </row>
    <row r="140" spans="1:12" ht="49.5" x14ac:dyDescent="0.3">
      <c r="A140" s="1"/>
      <c r="B140" s="48">
        <v>45147</v>
      </c>
      <c r="C140" s="49">
        <v>2187</v>
      </c>
      <c r="D140" s="59"/>
      <c r="E140" s="51" t="s">
        <v>145</v>
      </c>
      <c r="F140" s="51" t="s">
        <v>186</v>
      </c>
      <c r="G140" s="50"/>
      <c r="H140" s="52" t="s">
        <v>187</v>
      </c>
      <c r="I140" s="50"/>
      <c r="J140" s="53"/>
      <c r="K140" s="57">
        <v>7642103.9699999997</v>
      </c>
      <c r="L140" s="54">
        <f t="shared" si="0"/>
        <v>1998505737.1692092</v>
      </c>
    </row>
    <row r="141" spans="1:12" ht="45" x14ac:dyDescent="0.3">
      <c r="A141" s="1"/>
      <c r="B141" s="48">
        <v>45148</v>
      </c>
      <c r="C141" s="49">
        <v>2203</v>
      </c>
      <c r="D141" s="59"/>
      <c r="E141" s="51" t="s">
        <v>188</v>
      </c>
      <c r="F141" s="51" t="s">
        <v>189</v>
      </c>
      <c r="G141" s="50"/>
      <c r="H141" s="52" t="s">
        <v>190</v>
      </c>
      <c r="I141" s="50"/>
      <c r="J141" s="58"/>
      <c r="K141" s="57">
        <v>68320.259999999995</v>
      </c>
      <c r="L141" s="54">
        <f t="shared" si="0"/>
        <v>1998437416.9092093</v>
      </c>
    </row>
    <row r="142" spans="1:12" ht="49.5" x14ac:dyDescent="0.3">
      <c r="A142" s="1"/>
      <c r="B142" s="48">
        <v>45149</v>
      </c>
      <c r="C142" s="49">
        <v>2212</v>
      </c>
      <c r="D142" s="59"/>
      <c r="E142" s="51" t="s">
        <v>191</v>
      </c>
      <c r="F142" s="51" t="s">
        <v>192</v>
      </c>
      <c r="G142" s="50"/>
      <c r="H142" s="52" t="s">
        <v>193</v>
      </c>
      <c r="I142" s="50"/>
      <c r="J142" s="53"/>
      <c r="K142" s="57">
        <v>89988.57</v>
      </c>
      <c r="L142" s="54">
        <f t="shared" si="0"/>
        <v>1998347428.3392093</v>
      </c>
    </row>
    <row r="143" spans="1:12" ht="49.5" x14ac:dyDescent="0.3">
      <c r="A143" s="1"/>
      <c r="B143" s="48">
        <v>45149</v>
      </c>
      <c r="C143" s="49">
        <v>2220</v>
      </c>
      <c r="D143" s="59"/>
      <c r="E143" s="51" t="s">
        <v>194</v>
      </c>
      <c r="F143" s="51" t="s">
        <v>195</v>
      </c>
      <c r="G143" s="50"/>
      <c r="H143" s="52" t="s">
        <v>196</v>
      </c>
      <c r="I143" s="50"/>
      <c r="J143" s="53"/>
      <c r="K143" s="57">
        <v>26044.959999999999</v>
      </c>
      <c r="L143" s="54">
        <f t="shared" si="0"/>
        <v>1998321383.3792093</v>
      </c>
    </row>
    <row r="144" spans="1:12" ht="49.5" x14ac:dyDescent="0.3">
      <c r="A144" s="1"/>
      <c r="B144" s="48">
        <v>45149</v>
      </c>
      <c r="C144" s="49">
        <v>2222</v>
      </c>
      <c r="D144" s="59"/>
      <c r="E144" s="70" t="s">
        <v>159</v>
      </c>
      <c r="F144" s="51" t="s">
        <v>197</v>
      </c>
      <c r="G144" s="50"/>
      <c r="H144" s="52" t="s">
        <v>198</v>
      </c>
      <c r="I144" s="50"/>
      <c r="J144" s="53"/>
      <c r="K144" s="57">
        <v>6300</v>
      </c>
      <c r="L144" s="54">
        <f t="shared" si="0"/>
        <v>1998315083.3792093</v>
      </c>
    </row>
    <row r="145" spans="1:12" ht="45" x14ac:dyDescent="0.3">
      <c r="A145" s="1"/>
      <c r="B145" s="48">
        <v>45149</v>
      </c>
      <c r="C145" s="49">
        <v>2225</v>
      </c>
      <c r="D145" s="59"/>
      <c r="E145" s="70" t="s">
        <v>199</v>
      </c>
      <c r="F145" s="51" t="s">
        <v>200</v>
      </c>
      <c r="G145" s="50"/>
      <c r="H145" s="52" t="s">
        <v>201</v>
      </c>
      <c r="I145" s="50"/>
      <c r="J145" s="53"/>
      <c r="K145" s="57">
        <v>20840550.670000002</v>
      </c>
      <c r="L145" s="54">
        <f t="shared" si="0"/>
        <v>1977474532.7092092</v>
      </c>
    </row>
    <row r="146" spans="1:12" ht="49.5" x14ac:dyDescent="0.3">
      <c r="A146" s="1"/>
      <c r="B146" s="48">
        <v>45149</v>
      </c>
      <c r="C146" s="49">
        <v>2234</v>
      </c>
      <c r="D146" s="59"/>
      <c r="E146" s="51" t="s">
        <v>202</v>
      </c>
      <c r="F146" s="51" t="s">
        <v>203</v>
      </c>
      <c r="G146" s="50"/>
      <c r="H146" s="52" t="s">
        <v>204</v>
      </c>
      <c r="I146" s="50"/>
      <c r="J146" s="53"/>
      <c r="K146" s="57">
        <v>1076160</v>
      </c>
      <c r="L146" s="54">
        <f t="shared" si="0"/>
        <v>1976398372.7092092</v>
      </c>
    </row>
    <row r="147" spans="1:12" ht="49.5" x14ac:dyDescent="0.3">
      <c r="A147" s="1"/>
      <c r="B147" s="48">
        <v>45149</v>
      </c>
      <c r="C147" s="49">
        <v>2237</v>
      </c>
      <c r="D147" s="59"/>
      <c r="E147" s="51" t="s">
        <v>205</v>
      </c>
      <c r="F147" s="51" t="s">
        <v>203</v>
      </c>
      <c r="G147" s="50"/>
      <c r="H147" s="52" t="s">
        <v>206</v>
      </c>
      <c r="I147" s="50"/>
      <c r="J147" s="53"/>
      <c r="K147" s="57">
        <v>201780</v>
      </c>
      <c r="L147" s="54">
        <f t="shared" si="0"/>
        <v>1976196592.7092092</v>
      </c>
    </row>
    <row r="148" spans="1:12" ht="49.5" x14ac:dyDescent="0.3">
      <c r="A148" s="1"/>
      <c r="B148" s="48">
        <v>45152</v>
      </c>
      <c r="C148" s="49">
        <v>2244</v>
      </c>
      <c r="D148" s="59"/>
      <c r="E148" s="70" t="s">
        <v>207</v>
      </c>
      <c r="F148" s="51" t="s">
        <v>208</v>
      </c>
      <c r="G148" s="50"/>
      <c r="H148" s="52" t="s">
        <v>209</v>
      </c>
      <c r="I148" s="50"/>
      <c r="J148" s="53"/>
      <c r="K148" s="57">
        <v>312912.05</v>
      </c>
      <c r="L148" s="54">
        <f t="shared" si="0"/>
        <v>1975883680.6592093</v>
      </c>
    </row>
    <row r="149" spans="1:12" ht="49.5" x14ac:dyDescent="0.3">
      <c r="A149" s="1"/>
      <c r="B149" s="71">
        <v>45152</v>
      </c>
      <c r="C149" s="49">
        <v>2246</v>
      </c>
      <c r="D149" s="59"/>
      <c r="E149" s="70" t="s">
        <v>210</v>
      </c>
      <c r="F149" s="51" t="s">
        <v>211</v>
      </c>
      <c r="G149" s="50"/>
      <c r="H149" s="52" t="s">
        <v>212</v>
      </c>
      <c r="I149" s="50"/>
      <c r="J149" s="53"/>
      <c r="K149" s="23">
        <v>2149086.19</v>
      </c>
      <c r="L149" s="54">
        <f t="shared" si="0"/>
        <v>1973734594.4692092</v>
      </c>
    </row>
    <row r="150" spans="1:12" ht="33" x14ac:dyDescent="0.3">
      <c r="A150" s="1"/>
      <c r="B150" s="71">
        <v>45152</v>
      </c>
      <c r="C150" s="49"/>
      <c r="D150" s="59"/>
      <c r="E150" s="51" t="s">
        <v>213</v>
      </c>
      <c r="F150" s="51" t="s">
        <v>129</v>
      </c>
      <c r="G150" s="50"/>
      <c r="H150" s="52" t="s">
        <v>214</v>
      </c>
      <c r="I150" s="50"/>
      <c r="J150" s="53">
        <v>5174759.87</v>
      </c>
      <c r="K150" s="57"/>
      <c r="L150" s="54">
        <f t="shared" si="0"/>
        <v>1978909354.3392091</v>
      </c>
    </row>
    <row r="151" spans="1:12" ht="49.5" x14ac:dyDescent="0.3">
      <c r="A151" s="1"/>
      <c r="B151" s="71">
        <v>45153</v>
      </c>
      <c r="C151" s="49">
        <v>2256</v>
      </c>
      <c r="D151" s="59"/>
      <c r="E151" s="51" t="s">
        <v>215</v>
      </c>
      <c r="F151" s="51" t="s">
        <v>216</v>
      </c>
      <c r="G151" s="50"/>
      <c r="H151" s="52" t="s">
        <v>217</v>
      </c>
      <c r="I151" s="50"/>
      <c r="J151" s="53"/>
      <c r="K151" s="57">
        <v>16259378.609999999</v>
      </c>
      <c r="L151" s="54">
        <f t="shared" si="0"/>
        <v>1962649975.7292092</v>
      </c>
    </row>
    <row r="152" spans="1:12" ht="30" x14ac:dyDescent="0.3">
      <c r="A152" s="1"/>
      <c r="B152" s="71">
        <v>45156</v>
      </c>
      <c r="C152" s="49">
        <v>2291</v>
      </c>
      <c r="D152" s="59"/>
      <c r="E152" s="51" t="s">
        <v>218</v>
      </c>
      <c r="F152" s="51" t="s">
        <v>129</v>
      </c>
      <c r="G152" s="50"/>
      <c r="H152" s="52" t="s">
        <v>219</v>
      </c>
      <c r="I152" s="50"/>
      <c r="J152" s="53"/>
      <c r="K152" s="57">
        <v>20000</v>
      </c>
      <c r="L152" s="54">
        <f t="shared" si="0"/>
        <v>1962629975.7292092</v>
      </c>
    </row>
    <row r="153" spans="1:12" ht="30" x14ac:dyDescent="0.3">
      <c r="A153" s="1"/>
      <c r="B153" s="71">
        <v>45156</v>
      </c>
      <c r="C153" s="49">
        <v>2293</v>
      </c>
      <c r="D153" s="59"/>
      <c r="E153" s="51" t="s">
        <v>220</v>
      </c>
      <c r="F153" s="51" t="s">
        <v>129</v>
      </c>
      <c r="G153" s="50"/>
      <c r="H153" s="52" t="s">
        <v>221</v>
      </c>
      <c r="I153" s="50"/>
      <c r="J153" s="53"/>
      <c r="K153" s="57">
        <v>173037.5</v>
      </c>
      <c r="L153" s="54">
        <f t="shared" si="0"/>
        <v>1962456938.2292092</v>
      </c>
    </row>
    <row r="154" spans="1:12" ht="30" x14ac:dyDescent="0.3">
      <c r="A154" s="1"/>
      <c r="B154" s="71">
        <v>45156</v>
      </c>
      <c r="C154" s="49">
        <v>2295</v>
      </c>
      <c r="D154" s="59"/>
      <c r="E154" s="51" t="s">
        <v>222</v>
      </c>
      <c r="F154" s="51" t="s">
        <v>129</v>
      </c>
      <c r="G154" s="50"/>
      <c r="H154" s="52" t="s">
        <v>223</v>
      </c>
      <c r="I154" s="50"/>
      <c r="J154" s="53"/>
      <c r="K154" s="57">
        <v>4570384.8</v>
      </c>
      <c r="L154" s="54">
        <f t="shared" si="0"/>
        <v>1957886553.4292092</v>
      </c>
    </row>
    <row r="155" spans="1:12" ht="30" x14ac:dyDescent="0.3">
      <c r="A155" s="1"/>
      <c r="B155" s="71">
        <v>45156</v>
      </c>
      <c r="C155" s="49">
        <v>2297</v>
      </c>
      <c r="D155" s="59"/>
      <c r="E155" s="51" t="s">
        <v>224</v>
      </c>
      <c r="F155" s="51" t="s">
        <v>129</v>
      </c>
      <c r="G155" s="50"/>
      <c r="H155" s="52" t="s">
        <v>225</v>
      </c>
      <c r="I155" s="50"/>
      <c r="J155" s="53"/>
      <c r="K155" s="57">
        <v>4709907.3499999996</v>
      </c>
      <c r="L155" s="54">
        <f t="shared" si="0"/>
        <v>1953176646.0792093</v>
      </c>
    </row>
    <row r="156" spans="1:12" ht="66" x14ac:dyDescent="0.3">
      <c r="A156" s="1"/>
      <c r="B156" s="71">
        <v>45156</v>
      </c>
      <c r="C156" s="49">
        <v>2305</v>
      </c>
      <c r="D156" s="59"/>
      <c r="E156" s="51" t="s">
        <v>226</v>
      </c>
      <c r="F156" s="51" t="s">
        <v>227</v>
      </c>
      <c r="G156" s="50"/>
      <c r="H156" s="52" t="s">
        <v>228</v>
      </c>
      <c r="I156" s="50"/>
      <c r="J156" s="53"/>
      <c r="K156" s="57">
        <v>38850.160000000003</v>
      </c>
      <c r="L156" s="54">
        <f t="shared" si="0"/>
        <v>1953137795.9192092</v>
      </c>
    </row>
    <row r="157" spans="1:12" ht="33" x14ac:dyDescent="0.3">
      <c r="A157" s="1"/>
      <c r="B157" s="71">
        <v>45156</v>
      </c>
      <c r="C157" s="49"/>
      <c r="D157" s="59"/>
      <c r="E157" s="51" t="s">
        <v>229</v>
      </c>
      <c r="F157" s="51" t="s">
        <v>129</v>
      </c>
      <c r="G157" s="50"/>
      <c r="H157" s="52" t="s">
        <v>230</v>
      </c>
      <c r="I157" s="50"/>
      <c r="J157" s="53">
        <v>148338060.18000001</v>
      </c>
      <c r="K157" s="57"/>
      <c r="L157" s="54">
        <f t="shared" si="0"/>
        <v>2101475856.0992093</v>
      </c>
    </row>
    <row r="158" spans="1:12" ht="33" x14ac:dyDescent="0.3">
      <c r="A158" s="1"/>
      <c r="B158" s="71">
        <v>45159</v>
      </c>
      <c r="C158" s="49"/>
      <c r="D158" s="59"/>
      <c r="E158" s="51" t="s">
        <v>231</v>
      </c>
      <c r="F158" s="51" t="s">
        <v>129</v>
      </c>
      <c r="G158" s="50"/>
      <c r="H158" s="52" t="s">
        <v>232</v>
      </c>
      <c r="I158" s="50"/>
      <c r="J158" s="53">
        <v>3467630.54</v>
      </c>
      <c r="K158" s="57"/>
      <c r="L158" s="54">
        <f t="shared" si="0"/>
        <v>2104943486.6392093</v>
      </c>
    </row>
    <row r="159" spans="1:12" ht="49.5" x14ac:dyDescent="0.3">
      <c r="A159" s="1"/>
      <c r="B159" s="71">
        <v>45159</v>
      </c>
      <c r="C159" s="49">
        <v>2319</v>
      </c>
      <c r="D159" s="59"/>
      <c r="E159" s="51" t="s">
        <v>226</v>
      </c>
      <c r="F159" s="51" t="s">
        <v>233</v>
      </c>
      <c r="G159" s="50"/>
      <c r="H159" s="52" t="s">
        <v>234</v>
      </c>
      <c r="I159" s="50"/>
      <c r="J159" s="53"/>
      <c r="K159" s="57">
        <v>9559101.8100000005</v>
      </c>
      <c r="L159" s="54">
        <f t="shared" si="0"/>
        <v>2095384384.8292093</v>
      </c>
    </row>
    <row r="160" spans="1:12" ht="66" x14ac:dyDescent="0.3">
      <c r="A160" s="1"/>
      <c r="B160" s="71">
        <v>45159</v>
      </c>
      <c r="C160" s="49">
        <v>2323</v>
      </c>
      <c r="D160" s="59"/>
      <c r="E160" s="51" t="s">
        <v>235</v>
      </c>
      <c r="F160" s="51" t="s">
        <v>236</v>
      </c>
      <c r="G160" s="50"/>
      <c r="H160" s="52" t="s">
        <v>237</v>
      </c>
      <c r="I160" s="50"/>
      <c r="J160" s="53"/>
      <c r="K160" s="57">
        <v>6529378.0800000001</v>
      </c>
      <c r="L160" s="54">
        <f t="shared" si="0"/>
        <v>2088855006.7492094</v>
      </c>
    </row>
    <row r="161" spans="1:14" ht="30" x14ac:dyDescent="0.3">
      <c r="A161" s="1"/>
      <c r="B161" s="71">
        <v>45159</v>
      </c>
      <c r="C161" s="49">
        <v>2326</v>
      </c>
      <c r="D161" s="59"/>
      <c r="E161" s="51" t="s">
        <v>238</v>
      </c>
      <c r="F161" s="51" t="s">
        <v>129</v>
      </c>
      <c r="G161" s="50"/>
      <c r="H161" s="52" t="s">
        <v>239</v>
      </c>
      <c r="I161" s="50"/>
      <c r="J161" s="53"/>
      <c r="K161" s="57">
        <v>2100000</v>
      </c>
      <c r="L161" s="54">
        <f t="shared" si="0"/>
        <v>2086755006.7492094</v>
      </c>
    </row>
    <row r="162" spans="1:14" ht="30" x14ac:dyDescent="0.3">
      <c r="A162" s="1"/>
      <c r="B162" s="71">
        <v>45160</v>
      </c>
      <c r="C162" s="49">
        <v>2332</v>
      </c>
      <c r="D162" s="59"/>
      <c r="E162" s="51" t="s">
        <v>240</v>
      </c>
      <c r="F162" s="51" t="s">
        <v>129</v>
      </c>
      <c r="G162" s="50"/>
      <c r="H162" s="52" t="s">
        <v>241</v>
      </c>
      <c r="I162" s="50"/>
      <c r="J162" s="53"/>
      <c r="K162" s="57">
        <v>5333.33</v>
      </c>
      <c r="L162" s="54">
        <f t="shared" si="0"/>
        <v>2086749673.4192095</v>
      </c>
    </row>
    <row r="163" spans="1:14" ht="66" x14ac:dyDescent="0.3">
      <c r="A163" s="1"/>
      <c r="B163" s="71">
        <v>45162</v>
      </c>
      <c r="C163" s="49">
        <v>2343</v>
      </c>
      <c r="D163" s="59"/>
      <c r="E163" s="51" t="s">
        <v>145</v>
      </c>
      <c r="F163" s="51" t="s">
        <v>242</v>
      </c>
      <c r="G163" s="50"/>
      <c r="H163" s="52" t="s">
        <v>243</v>
      </c>
      <c r="I163" s="50"/>
      <c r="J163" s="72"/>
      <c r="K163" s="57">
        <v>11599301.939999999</v>
      </c>
      <c r="L163" s="54">
        <f t="shared" si="0"/>
        <v>2075150371.4792094</v>
      </c>
    </row>
    <row r="164" spans="1:14" ht="49.5" x14ac:dyDescent="0.3">
      <c r="A164" s="1"/>
      <c r="B164" s="71">
        <v>45162</v>
      </c>
      <c r="C164" s="49">
        <v>2347</v>
      </c>
      <c r="D164" s="59"/>
      <c r="E164" s="51" t="s">
        <v>244</v>
      </c>
      <c r="F164" s="51" t="s">
        <v>245</v>
      </c>
      <c r="G164" s="50"/>
      <c r="H164" s="52" t="s">
        <v>246</v>
      </c>
      <c r="I164" s="50"/>
      <c r="J164" s="53"/>
      <c r="K164" s="57">
        <v>358277.5</v>
      </c>
      <c r="L164" s="54">
        <f t="shared" si="0"/>
        <v>2074792093.9792094</v>
      </c>
    </row>
    <row r="165" spans="1:14" ht="66" x14ac:dyDescent="0.3">
      <c r="A165" s="1"/>
      <c r="B165" s="71">
        <v>45162</v>
      </c>
      <c r="C165" s="49">
        <v>2350</v>
      </c>
      <c r="D165" s="59"/>
      <c r="E165" s="51" t="s">
        <v>247</v>
      </c>
      <c r="F165" s="51" t="s">
        <v>248</v>
      </c>
      <c r="G165" s="50"/>
      <c r="H165" s="52" t="s">
        <v>249</v>
      </c>
      <c r="I165" s="50"/>
      <c r="J165" s="53"/>
      <c r="K165" s="57">
        <v>42172.4</v>
      </c>
      <c r="L165" s="54">
        <f t="shared" si="0"/>
        <v>2074749921.5792093</v>
      </c>
    </row>
    <row r="166" spans="1:14" ht="49.5" x14ac:dyDescent="0.3">
      <c r="A166" s="1"/>
      <c r="B166" s="71">
        <v>45162</v>
      </c>
      <c r="C166" s="49">
        <v>2352</v>
      </c>
      <c r="D166" s="59"/>
      <c r="E166" s="51" t="s">
        <v>250</v>
      </c>
      <c r="F166" s="51" t="s">
        <v>251</v>
      </c>
      <c r="G166" s="50"/>
      <c r="H166" s="52" t="s">
        <v>252</v>
      </c>
      <c r="I166" s="50"/>
      <c r="J166" s="53"/>
      <c r="K166" s="57">
        <v>345300</v>
      </c>
      <c r="L166" s="54">
        <f t="shared" si="0"/>
        <v>2074404621.5792093</v>
      </c>
    </row>
    <row r="167" spans="1:14" ht="49.5" x14ac:dyDescent="0.3">
      <c r="A167" s="1"/>
      <c r="B167" s="71">
        <v>45162</v>
      </c>
      <c r="C167" s="49">
        <v>2354</v>
      </c>
      <c r="D167" s="59"/>
      <c r="E167" s="51" t="s">
        <v>253</v>
      </c>
      <c r="F167" s="51" t="s">
        <v>254</v>
      </c>
      <c r="G167" s="50"/>
      <c r="H167" s="52" t="s">
        <v>255</v>
      </c>
      <c r="I167" s="50"/>
      <c r="J167" s="53"/>
      <c r="K167" s="57">
        <v>71980</v>
      </c>
      <c r="L167" s="54">
        <f t="shared" si="0"/>
        <v>2074332641.5792093</v>
      </c>
    </row>
    <row r="168" spans="1:14" ht="66" x14ac:dyDescent="0.3">
      <c r="A168" s="1"/>
      <c r="B168" s="71">
        <v>45162</v>
      </c>
      <c r="C168" s="49">
        <v>2359</v>
      </c>
      <c r="D168" s="59"/>
      <c r="E168" s="51" t="s">
        <v>256</v>
      </c>
      <c r="F168" s="51" t="s">
        <v>257</v>
      </c>
      <c r="G168" s="50"/>
      <c r="H168" s="52" t="s">
        <v>258</v>
      </c>
      <c r="I168" s="50"/>
      <c r="J168" s="53"/>
      <c r="K168" s="57">
        <v>86022</v>
      </c>
      <c r="L168" s="54">
        <f t="shared" si="0"/>
        <v>2074246619.5792093</v>
      </c>
    </row>
    <row r="169" spans="1:14" ht="49.5" x14ac:dyDescent="0.3">
      <c r="A169" s="1"/>
      <c r="B169" s="71">
        <v>45162</v>
      </c>
      <c r="C169" s="49">
        <v>2362</v>
      </c>
      <c r="D169" s="59"/>
      <c r="E169" s="51" t="s">
        <v>259</v>
      </c>
      <c r="F169" s="51" t="s">
        <v>260</v>
      </c>
      <c r="G169" s="50"/>
      <c r="H169" s="52" t="s">
        <v>261</v>
      </c>
      <c r="I169" s="73"/>
      <c r="K169" s="57">
        <v>219999.2</v>
      </c>
      <c r="L169" s="54">
        <f t="shared" si="0"/>
        <v>2074026620.3792093</v>
      </c>
    </row>
    <row r="170" spans="1:14" ht="49.5" x14ac:dyDescent="0.3">
      <c r="A170" s="1"/>
      <c r="B170" s="71">
        <v>45162</v>
      </c>
      <c r="C170" s="49">
        <v>2364</v>
      </c>
      <c r="D170" s="59"/>
      <c r="E170" s="51" t="s">
        <v>262</v>
      </c>
      <c r="F170" s="51" t="s">
        <v>263</v>
      </c>
      <c r="G170" s="50"/>
      <c r="H170" s="52" t="s">
        <v>264</v>
      </c>
      <c r="I170" s="50"/>
      <c r="J170" s="53"/>
      <c r="K170" s="57">
        <v>49973</v>
      </c>
      <c r="L170" s="54">
        <f t="shared" si="0"/>
        <v>2073976647.3792093</v>
      </c>
    </row>
    <row r="171" spans="1:14" ht="49.5" x14ac:dyDescent="0.3">
      <c r="A171" s="1"/>
      <c r="B171" s="71">
        <v>45162</v>
      </c>
      <c r="C171" s="49">
        <v>2366</v>
      </c>
      <c r="D171" s="59"/>
      <c r="E171" s="51" t="s">
        <v>265</v>
      </c>
      <c r="F171" s="51" t="s">
        <v>266</v>
      </c>
      <c r="G171" s="50"/>
      <c r="H171" s="52" t="s">
        <v>267</v>
      </c>
      <c r="I171" s="50"/>
      <c r="J171" s="53"/>
      <c r="K171" s="57">
        <v>57893.75</v>
      </c>
      <c r="L171" s="54">
        <f t="shared" si="0"/>
        <v>2073918753.6292093</v>
      </c>
    </row>
    <row r="172" spans="1:14" ht="49.5" x14ac:dyDescent="0.3">
      <c r="B172" s="71">
        <v>45162</v>
      </c>
      <c r="C172" s="49">
        <v>2369</v>
      </c>
      <c r="D172" s="59"/>
      <c r="E172" s="51" t="s">
        <v>268</v>
      </c>
      <c r="F172" s="51" t="s">
        <v>269</v>
      </c>
      <c r="G172" s="50"/>
      <c r="H172" s="52" t="s">
        <v>270</v>
      </c>
      <c r="I172" s="50"/>
      <c r="J172" s="53"/>
      <c r="K172" s="57">
        <v>309691</v>
      </c>
      <c r="L172" s="54">
        <f t="shared" si="0"/>
        <v>2073609062.6292093</v>
      </c>
    </row>
    <row r="173" spans="1:14" ht="49.5" x14ac:dyDescent="0.3">
      <c r="B173" s="71">
        <v>45162</v>
      </c>
      <c r="C173" s="49">
        <v>2371</v>
      </c>
      <c r="D173" s="59"/>
      <c r="E173" s="51" t="s">
        <v>271</v>
      </c>
      <c r="F173" s="51" t="s">
        <v>272</v>
      </c>
      <c r="G173" s="50"/>
      <c r="H173" s="52" t="s">
        <v>273</v>
      </c>
      <c r="I173" s="50"/>
      <c r="J173" s="53"/>
      <c r="K173" s="57">
        <v>141192.9</v>
      </c>
      <c r="L173" s="54">
        <f t="shared" si="0"/>
        <v>2073467869.7292092</v>
      </c>
      <c r="N173" s="27"/>
    </row>
    <row r="174" spans="1:14" ht="49.5" x14ac:dyDescent="0.3">
      <c r="B174" s="71">
        <v>45162</v>
      </c>
      <c r="C174" s="49">
        <v>2373</v>
      </c>
      <c r="D174" s="59"/>
      <c r="E174" s="51" t="s">
        <v>274</v>
      </c>
      <c r="F174" s="51" t="s">
        <v>275</v>
      </c>
      <c r="G174" s="50"/>
      <c r="H174" s="52" t="s">
        <v>276</v>
      </c>
      <c r="I174" s="50"/>
      <c r="J174" s="53"/>
      <c r="K174" s="57">
        <v>146910</v>
      </c>
      <c r="L174" s="54">
        <f t="shared" si="0"/>
        <v>2073320959.7292092</v>
      </c>
    </row>
    <row r="175" spans="1:14" ht="49.5" x14ac:dyDescent="0.3">
      <c r="B175" s="71">
        <v>45162</v>
      </c>
      <c r="C175" s="49">
        <v>2378</v>
      </c>
      <c r="D175" s="59"/>
      <c r="E175" s="74" t="s">
        <v>277</v>
      </c>
      <c r="F175" s="51" t="s">
        <v>278</v>
      </c>
      <c r="G175" s="50"/>
      <c r="H175" s="52" t="s">
        <v>279</v>
      </c>
      <c r="I175" s="50"/>
      <c r="J175" s="53"/>
      <c r="K175" s="57">
        <v>5529110.4199999999</v>
      </c>
      <c r="L175" s="54">
        <f t="shared" si="0"/>
        <v>2067791849.3092091</v>
      </c>
    </row>
    <row r="176" spans="1:14" ht="49.5" x14ac:dyDescent="0.3">
      <c r="B176" s="71">
        <v>45162</v>
      </c>
      <c r="C176" s="49">
        <v>2383</v>
      </c>
      <c r="D176" s="59"/>
      <c r="E176" s="51" t="s">
        <v>250</v>
      </c>
      <c r="F176" s="51" t="s">
        <v>251</v>
      </c>
      <c r="G176" s="50"/>
      <c r="H176" s="52" t="s">
        <v>280</v>
      </c>
      <c r="I176" s="50"/>
      <c r="J176" s="53"/>
      <c r="K176" s="57">
        <v>332583</v>
      </c>
      <c r="L176" s="54">
        <f t="shared" si="0"/>
        <v>2067459266.3092091</v>
      </c>
    </row>
    <row r="177" spans="2:14" ht="33" x14ac:dyDescent="0.3">
      <c r="B177" s="71">
        <v>45162</v>
      </c>
      <c r="C177" s="49">
        <v>2385</v>
      </c>
      <c r="D177" s="59"/>
      <c r="E177" s="51" t="s">
        <v>162</v>
      </c>
      <c r="F177" s="70" t="s">
        <v>281</v>
      </c>
      <c r="G177" s="50"/>
      <c r="H177" s="52" t="s">
        <v>282</v>
      </c>
      <c r="I177" s="50"/>
      <c r="J177" s="53"/>
      <c r="K177" s="57">
        <v>13000</v>
      </c>
      <c r="L177" s="54">
        <f t="shared" si="0"/>
        <v>2067446266.3092091</v>
      </c>
    </row>
    <row r="178" spans="2:14" ht="30" x14ac:dyDescent="0.3">
      <c r="B178" s="71">
        <v>45163</v>
      </c>
      <c r="C178" s="49">
        <v>2390</v>
      </c>
      <c r="D178" s="59"/>
      <c r="E178" s="51" t="s">
        <v>238</v>
      </c>
      <c r="F178" s="51" t="s">
        <v>129</v>
      </c>
      <c r="G178" s="50"/>
      <c r="H178" s="52" t="s">
        <v>283</v>
      </c>
      <c r="I178" s="50"/>
      <c r="J178" s="53"/>
      <c r="K178" s="57">
        <v>13032000</v>
      </c>
      <c r="L178" s="54">
        <f t="shared" si="0"/>
        <v>2054414266.3092091</v>
      </c>
    </row>
    <row r="179" spans="2:14" ht="30" x14ac:dyDescent="0.3">
      <c r="B179" s="71">
        <v>45166</v>
      </c>
      <c r="C179" s="49">
        <v>2397</v>
      </c>
      <c r="D179" s="59"/>
      <c r="E179" s="51" t="s">
        <v>284</v>
      </c>
      <c r="F179" s="51" t="s">
        <v>129</v>
      </c>
      <c r="G179" s="50"/>
      <c r="H179" s="52" t="s">
        <v>285</v>
      </c>
      <c r="I179" s="50"/>
      <c r="J179" s="53"/>
      <c r="K179" s="57">
        <v>264259.59999999998</v>
      </c>
      <c r="L179" s="54">
        <f t="shared" si="0"/>
        <v>2054150006.7092092</v>
      </c>
    </row>
    <row r="180" spans="2:14" ht="49.5" x14ac:dyDescent="0.3">
      <c r="B180" s="71">
        <v>45167</v>
      </c>
      <c r="C180" s="49">
        <v>2419</v>
      </c>
      <c r="D180" s="59"/>
      <c r="E180" s="51" t="s">
        <v>180</v>
      </c>
      <c r="F180" s="51" t="s">
        <v>286</v>
      </c>
      <c r="G180" s="50"/>
      <c r="H180" s="52" t="s">
        <v>287</v>
      </c>
      <c r="I180" s="50"/>
      <c r="J180" s="53"/>
      <c r="K180" s="57">
        <v>374590.92</v>
      </c>
      <c r="L180" s="54">
        <f t="shared" si="0"/>
        <v>2053775415.7892091</v>
      </c>
    </row>
    <row r="181" spans="2:14" ht="49.5" x14ac:dyDescent="0.3">
      <c r="B181" s="71">
        <v>45168</v>
      </c>
      <c r="C181" s="49">
        <v>2423</v>
      </c>
      <c r="D181" s="59"/>
      <c r="E181" s="51" t="s">
        <v>288</v>
      </c>
      <c r="F181" s="51" t="s">
        <v>289</v>
      </c>
      <c r="G181" s="50"/>
      <c r="H181" s="52" t="s">
        <v>290</v>
      </c>
      <c r="I181" s="50"/>
      <c r="J181" s="53"/>
      <c r="K181" s="57">
        <v>151676.65</v>
      </c>
      <c r="L181" s="54">
        <f t="shared" si="0"/>
        <v>2053623739.139209</v>
      </c>
    </row>
    <row r="182" spans="2:14" ht="49.5" x14ac:dyDescent="0.3">
      <c r="B182" s="71">
        <v>45168</v>
      </c>
      <c r="C182" s="49">
        <v>2434</v>
      </c>
      <c r="D182" s="59"/>
      <c r="E182" s="51" t="s">
        <v>291</v>
      </c>
      <c r="F182" s="51" t="s">
        <v>292</v>
      </c>
      <c r="G182" s="50"/>
      <c r="H182" s="52" t="s">
        <v>293</v>
      </c>
      <c r="I182" s="50"/>
      <c r="J182" s="53"/>
      <c r="K182" s="57">
        <v>14042</v>
      </c>
      <c r="L182" s="54">
        <f t="shared" si="0"/>
        <v>2053609697.139209</v>
      </c>
      <c r="N182" s="75"/>
    </row>
    <row r="183" spans="2:14" ht="33" x14ac:dyDescent="0.3">
      <c r="B183" s="71">
        <v>45168</v>
      </c>
      <c r="C183" s="49">
        <v>2436</v>
      </c>
      <c r="D183" s="59"/>
      <c r="E183" s="51" t="s">
        <v>294</v>
      </c>
      <c r="F183" s="51" t="s">
        <v>295</v>
      </c>
      <c r="G183" s="50"/>
      <c r="H183" s="52" t="s">
        <v>296</v>
      </c>
      <c r="I183" s="50"/>
      <c r="J183" s="53"/>
      <c r="K183" s="57">
        <v>11800</v>
      </c>
      <c r="L183" s="54">
        <f t="shared" si="0"/>
        <v>2053597897.139209</v>
      </c>
      <c r="N183" s="27"/>
    </row>
    <row r="184" spans="2:14" ht="33" x14ac:dyDescent="0.3">
      <c r="B184" s="71">
        <v>45168</v>
      </c>
      <c r="C184" s="49">
        <v>2446</v>
      </c>
      <c r="D184" s="59"/>
      <c r="E184" s="51" t="s">
        <v>294</v>
      </c>
      <c r="F184" s="51" t="s">
        <v>297</v>
      </c>
      <c r="G184" s="50"/>
      <c r="H184" s="52" t="s">
        <v>298</v>
      </c>
      <c r="I184" s="50"/>
      <c r="J184" s="53"/>
      <c r="K184" s="57">
        <v>118000</v>
      </c>
      <c r="L184" s="54">
        <f t="shared" ref="L184:L194" si="1">+L183+J184-K184</f>
        <v>2053479897.139209</v>
      </c>
    </row>
    <row r="185" spans="2:14" ht="49.5" x14ac:dyDescent="0.3">
      <c r="B185" s="71">
        <v>45168</v>
      </c>
      <c r="C185" s="49">
        <v>2454</v>
      </c>
      <c r="D185" s="59"/>
      <c r="E185" s="51" t="s">
        <v>299</v>
      </c>
      <c r="F185" s="51" t="s">
        <v>300</v>
      </c>
      <c r="G185" s="50"/>
      <c r="H185" s="52" t="s">
        <v>301</v>
      </c>
      <c r="I185" s="50"/>
      <c r="J185" s="53"/>
      <c r="K185" s="57">
        <v>1155860.98</v>
      </c>
      <c r="L185" s="54">
        <f t="shared" si="1"/>
        <v>2052324036.159209</v>
      </c>
    </row>
    <row r="186" spans="2:14" ht="33" x14ac:dyDescent="0.3">
      <c r="B186" s="71">
        <v>45168</v>
      </c>
      <c r="C186" s="49">
        <v>2456</v>
      </c>
      <c r="D186" s="59"/>
      <c r="E186" s="51" t="s">
        <v>302</v>
      </c>
      <c r="F186" s="51" t="s">
        <v>303</v>
      </c>
      <c r="G186" s="50"/>
      <c r="H186" s="52" t="s">
        <v>304</v>
      </c>
      <c r="I186" s="50"/>
      <c r="J186" s="53"/>
      <c r="K186" s="57">
        <v>195000</v>
      </c>
      <c r="L186" s="54">
        <f t="shared" si="1"/>
        <v>2052129036.159209</v>
      </c>
    </row>
    <row r="187" spans="2:14" ht="33" x14ac:dyDescent="0.3">
      <c r="B187" s="71">
        <v>45168</v>
      </c>
      <c r="C187" s="49">
        <v>2458</v>
      </c>
      <c r="D187" s="59"/>
      <c r="E187" s="51" t="s">
        <v>305</v>
      </c>
      <c r="F187" s="51" t="s">
        <v>306</v>
      </c>
      <c r="G187" s="50"/>
      <c r="H187" s="52" t="s">
        <v>307</v>
      </c>
      <c r="I187" s="50"/>
      <c r="J187" s="53"/>
      <c r="K187" s="57">
        <v>623149.98</v>
      </c>
      <c r="L187" s="54">
        <f t="shared" si="1"/>
        <v>2051505886.179209</v>
      </c>
    </row>
    <row r="188" spans="2:14" ht="49.5" x14ac:dyDescent="0.3">
      <c r="B188" s="71">
        <v>45168</v>
      </c>
      <c r="C188" s="49">
        <v>2460</v>
      </c>
      <c r="D188" s="59"/>
      <c r="E188" s="51" t="s">
        <v>194</v>
      </c>
      <c r="F188" s="51" t="s">
        <v>308</v>
      </c>
      <c r="G188" s="50"/>
      <c r="H188" s="52" t="s">
        <v>309</v>
      </c>
      <c r="I188" s="50"/>
      <c r="J188" s="53"/>
      <c r="K188" s="57">
        <v>18064.62</v>
      </c>
      <c r="L188" s="54">
        <f t="shared" si="1"/>
        <v>2051487821.5592091</v>
      </c>
    </row>
    <row r="189" spans="2:14" ht="49.5" x14ac:dyDescent="0.3">
      <c r="B189" s="71">
        <v>45168</v>
      </c>
      <c r="C189" s="49">
        <v>2462</v>
      </c>
      <c r="D189" s="59"/>
      <c r="E189" s="51" t="s">
        <v>310</v>
      </c>
      <c r="F189" s="51" t="s">
        <v>311</v>
      </c>
      <c r="G189" s="50"/>
      <c r="H189" s="52" t="s">
        <v>312</v>
      </c>
      <c r="I189" s="50"/>
      <c r="J189" s="53"/>
      <c r="K189" s="57">
        <v>7080</v>
      </c>
      <c r="L189" s="54">
        <f t="shared" si="1"/>
        <v>2051480741.5592091</v>
      </c>
    </row>
    <row r="190" spans="2:14" ht="66" x14ac:dyDescent="0.3">
      <c r="B190" s="71">
        <v>45168</v>
      </c>
      <c r="C190" s="49">
        <v>2469</v>
      </c>
      <c r="D190" s="59"/>
      <c r="E190" s="51" t="s">
        <v>313</v>
      </c>
      <c r="F190" s="51" t="s">
        <v>314</v>
      </c>
      <c r="G190" s="50"/>
      <c r="H190" s="52" t="s">
        <v>315</v>
      </c>
      <c r="I190" s="50"/>
      <c r="J190" s="53"/>
      <c r="K190" s="57">
        <v>10589349.32</v>
      </c>
      <c r="L190" s="54">
        <f t="shared" si="1"/>
        <v>2040891392.2392092</v>
      </c>
    </row>
    <row r="191" spans="2:14" ht="33" x14ac:dyDescent="0.3">
      <c r="B191" s="71">
        <v>45169</v>
      </c>
      <c r="C191" s="49">
        <v>2480</v>
      </c>
      <c r="D191" s="59"/>
      <c r="E191" s="51" t="s">
        <v>305</v>
      </c>
      <c r="F191" s="51" t="s">
        <v>316</v>
      </c>
      <c r="G191" s="50"/>
      <c r="H191" s="52" t="s">
        <v>317</v>
      </c>
      <c r="I191" s="50"/>
      <c r="J191" s="53"/>
      <c r="K191" s="57">
        <v>29235.62</v>
      </c>
      <c r="L191" s="54">
        <f t="shared" si="1"/>
        <v>2040862156.6192093</v>
      </c>
    </row>
    <row r="192" spans="2:14" ht="33" x14ac:dyDescent="0.3">
      <c r="B192" s="71">
        <v>45169</v>
      </c>
      <c r="C192" s="49">
        <v>2483</v>
      </c>
      <c r="D192" s="59"/>
      <c r="E192" s="51" t="s">
        <v>291</v>
      </c>
      <c r="F192" s="51" t="s">
        <v>318</v>
      </c>
      <c r="G192" s="50"/>
      <c r="H192" s="52" t="s">
        <v>319</v>
      </c>
      <c r="I192" s="50"/>
      <c r="J192" s="53"/>
      <c r="K192" s="57">
        <v>14160</v>
      </c>
      <c r="L192" s="54">
        <f t="shared" si="1"/>
        <v>2040847996.6192093</v>
      </c>
    </row>
    <row r="193" spans="2:15" ht="49.5" x14ac:dyDescent="0.3">
      <c r="B193" s="71">
        <v>45169</v>
      </c>
      <c r="C193" s="49">
        <v>2484</v>
      </c>
      <c r="D193" s="59"/>
      <c r="E193" s="51" t="s">
        <v>299</v>
      </c>
      <c r="F193" s="51" t="s">
        <v>320</v>
      </c>
      <c r="G193" s="50"/>
      <c r="H193" s="52" t="s">
        <v>321</v>
      </c>
      <c r="I193" s="50"/>
      <c r="J193" s="53"/>
      <c r="K193" s="57">
        <v>343137.5</v>
      </c>
      <c r="L193" s="54">
        <f t="shared" si="1"/>
        <v>2040504859.1192093</v>
      </c>
    </row>
    <row r="194" spans="2:15" ht="49.5" x14ac:dyDescent="0.3">
      <c r="B194" s="71">
        <v>45169</v>
      </c>
      <c r="C194" s="49">
        <v>2487</v>
      </c>
      <c r="D194" s="59"/>
      <c r="E194" s="51" t="s">
        <v>322</v>
      </c>
      <c r="F194" s="51" t="s">
        <v>323</v>
      </c>
      <c r="G194" s="50"/>
      <c r="H194" s="52" t="s">
        <v>324</v>
      </c>
      <c r="I194" s="50"/>
      <c r="J194" s="53"/>
      <c r="K194" s="57">
        <v>19416169.57</v>
      </c>
      <c r="L194" s="54">
        <f t="shared" si="1"/>
        <v>2021088689.5492094</v>
      </c>
    </row>
    <row r="195" spans="2:15" ht="15.75" thickBot="1" x14ac:dyDescent="0.3">
      <c r="B195" s="76" t="s">
        <v>114</v>
      </c>
      <c r="C195" s="77"/>
      <c r="D195" s="77"/>
      <c r="E195" s="77"/>
      <c r="F195" s="76"/>
      <c r="G195" s="77"/>
      <c r="H195" s="78"/>
      <c r="I195" s="77"/>
      <c r="J195" s="79">
        <f>SUM(J118:J194)</f>
        <v>300369363.66000003</v>
      </c>
      <c r="K195" s="79">
        <f>SUM(K118:K194)</f>
        <v>199913495.01999992</v>
      </c>
      <c r="L195" s="79">
        <f>+L194</f>
        <v>2021088689.5492094</v>
      </c>
      <c r="M195" s="27"/>
    </row>
    <row r="196" spans="2:15" ht="16.5" thickTop="1" x14ac:dyDescent="0.3">
      <c r="B196" s="1"/>
      <c r="C196" s="1"/>
      <c r="D196" s="1"/>
      <c r="E196" s="1"/>
      <c r="F196" s="1"/>
      <c r="G196" s="1"/>
      <c r="H196" s="1"/>
      <c r="I196" s="1"/>
      <c r="J196" s="2"/>
      <c r="K196" s="2"/>
      <c r="L196" s="1"/>
    </row>
    <row r="197" spans="2:15" ht="15.75" x14ac:dyDescent="0.3">
      <c r="B197" s="1"/>
      <c r="C197" s="1"/>
      <c r="D197" s="1"/>
      <c r="E197" s="1"/>
      <c r="F197" s="1"/>
      <c r="G197" s="1"/>
      <c r="H197" s="1"/>
      <c r="I197" s="1"/>
      <c r="J197" s="2"/>
      <c r="K197" s="2"/>
      <c r="L197" s="35"/>
    </row>
    <row r="198" spans="2:15" ht="15.75" x14ac:dyDescent="0.3">
      <c r="B198" s="1"/>
      <c r="E198" s="1"/>
      <c r="F198" s="1"/>
      <c r="G198" s="1"/>
      <c r="H198" s="1"/>
      <c r="I198" s="1"/>
      <c r="J198" s="2"/>
    </row>
    <row r="199" spans="2:15" ht="15.75" x14ac:dyDescent="0.3">
      <c r="B199" s="1"/>
      <c r="C199" s="84" t="s">
        <v>115</v>
      </c>
      <c r="D199" s="84"/>
      <c r="E199" s="84"/>
      <c r="G199" s="1"/>
      <c r="H199" s="37" t="s">
        <v>116</v>
      </c>
      <c r="I199" s="1"/>
      <c r="K199" s="84" t="s">
        <v>116</v>
      </c>
      <c r="L199" s="84"/>
      <c r="N199" s="80"/>
      <c r="O199" s="25"/>
    </row>
    <row r="200" spans="2:15" ht="15.75" x14ac:dyDescent="0.3">
      <c r="B200" s="1"/>
      <c r="C200" s="85" t="s">
        <v>117</v>
      </c>
      <c r="D200" s="85"/>
      <c r="E200" s="85"/>
      <c r="G200" s="3"/>
      <c r="H200" s="38" t="s">
        <v>118</v>
      </c>
      <c r="I200" s="1"/>
      <c r="J200" s="1"/>
      <c r="K200" s="85" t="s">
        <v>119</v>
      </c>
      <c r="L200" s="85"/>
      <c r="N200" s="80"/>
    </row>
    <row r="201" spans="2:15" ht="15.75" x14ac:dyDescent="0.3">
      <c r="B201" s="1"/>
      <c r="C201" s="82" t="s">
        <v>120</v>
      </c>
      <c r="D201" s="82"/>
      <c r="E201" s="82"/>
      <c r="G201" s="3"/>
      <c r="H201" s="3" t="s">
        <v>121</v>
      </c>
      <c r="I201" s="1"/>
      <c r="J201" s="1"/>
      <c r="K201" s="82" t="s">
        <v>122</v>
      </c>
      <c r="L201" s="82"/>
      <c r="N201" s="25"/>
    </row>
    <row r="202" spans="2:15" ht="15.75" x14ac:dyDescent="0.3">
      <c r="B202" s="1"/>
      <c r="C202" s="1"/>
      <c r="D202" s="1"/>
      <c r="E202" s="1"/>
      <c r="F202" s="1"/>
      <c r="G202" s="1"/>
      <c r="H202" s="1"/>
      <c r="I202" s="1"/>
      <c r="J202" s="2"/>
      <c r="K202" s="2"/>
      <c r="L202" s="1"/>
      <c r="N202" s="25"/>
    </row>
    <row r="204" spans="2:15" x14ac:dyDescent="0.25">
      <c r="L204" s="81"/>
    </row>
  </sheetData>
  <autoFilter ref="A117:P117" xr:uid="{608DCC32-0433-491D-9761-943D606B75C6}"/>
  <mergeCells count="20">
    <mergeCell ref="B113:L113"/>
    <mergeCell ref="B2:L2"/>
    <mergeCell ref="B3:L3"/>
    <mergeCell ref="B4:L4"/>
    <mergeCell ref="B5:L5"/>
    <mergeCell ref="C103:E103"/>
    <mergeCell ref="K103:L103"/>
    <mergeCell ref="C104:E104"/>
    <mergeCell ref="K104:L104"/>
    <mergeCell ref="C105:E105"/>
    <mergeCell ref="K105:L105"/>
    <mergeCell ref="B112:L112"/>
    <mergeCell ref="C201:E201"/>
    <mergeCell ref="K201:L201"/>
    <mergeCell ref="B114:L114"/>
    <mergeCell ref="B115:L115"/>
    <mergeCell ref="C199:E199"/>
    <mergeCell ref="K199:L199"/>
    <mergeCell ref="C200:E200"/>
    <mergeCell ref="K200:L200"/>
  </mergeCells>
  <pageMargins left="0.70866141732283472" right="0.70866141732283472" top="0.74803149606299213" bottom="0.74803149606299213" header="0.31496062992125984" footer="0.31496062992125984"/>
  <pageSetup paperSize="5" scale="75" orientation="landscape" r:id="rId1"/>
  <rowBreaks count="2" manualBreakCount="2">
    <brk id="44" max="14" man="1"/>
    <brk id="107" max="16383" man="1"/>
  </rowBreaks>
  <colBreaks count="1" manualBreakCount="1">
    <brk id="12" max="1048575"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2F94F-5444-4B92-9DBF-6DDC06990EA2}">
  <ds:schemaRefs>
    <ds:schemaRef ds:uri="http://schemas.microsoft.com/office/2006/metadata/properties"/>
    <ds:schemaRef ds:uri="http://schemas.microsoft.com/office/infopath/2007/PartnerControls"/>
    <ds:schemaRef ds:uri="de894e15-ba27-4bdb-b4b8-8efc34bc9aed"/>
    <ds:schemaRef ds:uri="8dbb31fa-c118-4266-b530-fff03941bcda"/>
  </ds:schemaRefs>
</ds:datastoreItem>
</file>

<file path=customXml/itemProps2.xml><?xml version="1.0" encoding="utf-8"?>
<ds:datastoreItem xmlns:ds="http://schemas.openxmlformats.org/officeDocument/2006/customXml" ds:itemID="{6B4DA45A-7907-45AD-A4F2-E288EBB58599}">
  <ds:schemaRefs>
    <ds:schemaRef ds:uri="http://schemas.microsoft.com/sharepoint/v3/contenttype/forms"/>
  </ds:schemaRefs>
</ds:datastoreItem>
</file>

<file path=customXml/itemProps3.xml><?xml version="1.0" encoding="utf-8"?>
<ds:datastoreItem xmlns:ds="http://schemas.openxmlformats.org/officeDocument/2006/customXml" ds:itemID="{48D450AD-7381-40EF-A7C5-5CC98DD85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Maggy Villar</cp:lastModifiedBy>
  <dcterms:created xsi:type="dcterms:W3CDTF">2024-01-26T13:21:20Z</dcterms:created>
  <dcterms:modified xsi:type="dcterms:W3CDTF">2024-01-26T14:27:29Z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y fmtid="{D5CDD505-2E9C-101B-9397-08002B2CF9AE}" pid="3" name="MediaServiceImageTags">
    <vt:lpwstr/>
  </property>
</Properties>
</file>