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Portal Transparencia/Informes Financieros 2021-2024/Ingresos y egresos año 2024/"/>
    </mc:Choice>
  </mc:AlternateContent>
  <xr:revisionPtr revIDLastSave="1" documentId="11_7F9304DBED15E2574BA0DD30B671310730A4E6A7" xr6:coauthVersionLast="47" xr6:coauthVersionMax="47" xr10:uidLastSave="{EB68F96F-F20E-4179-8BD4-ADD6C317AE8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5" i="1" l="1"/>
  <c r="F199" i="1"/>
  <c r="F200" i="1" s="1"/>
  <c r="M192" i="1"/>
  <c r="K188" i="1"/>
  <c r="J188" i="1"/>
  <c r="L106" i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05" i="1"/>
  <c r="B102" i="1"/>
  <c r="K90" i="1"/>
  <c r="J90" i="1"/>
  <c r="M64" i="1"/>
  <c r="L8" i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7" i="1"/>
  <c r="L50" i="1" l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M91" i="1" s="1"/>
  <c r="M50" i="1"/>
</calcChain>
</file>

<file path=xl/sharedStrings.xml><?xml version="1.0" encoding="utf-8"?>
<sst xmlns="http://schemas.openxmlformats.org/spreadsheetml/2006/main" count="613" uniqueCount="361">
  <si>
    <t>INFORME DE TESORERIA</t>
  </si>
  <si>
    <t>INGRESOS Y EGRESOS</t>
  </si>
  <si>
    <t>CUENTA NO. 2400169440 (Fondo Reponible)</t>
  </si>
  <si>
    <t>Fecha</t>
  </si>
  <si>
    <t>Transferencia</t>
  </si>
  <si>
    <t>Cheque</t>
  </si>
  <si>
    <t>Referencia</t>
  </si>
  <si>
    <t>Beneficiario</t>
  </si>
  <si>
    <t>Columna1</t>
  </si>
  <si>
    <t>Descripcion</t>
  </si>
  <si>
    <t>Columna2</t>
  </si>
  <si>
    <t>Debito</t>
  </si>
  <si>
    <t>Credito</t>
  </si>
  <si>
    <t>Balance</t>
  </si>
  <si>
    <t>Balance Inicial</t>
  </si>
  <si>
    <t>938163026315</t>
  </si>
  <si>
    <t>DGII</t>
  </si>
  <si>
    <t>COBRO IMP DGII 0.15%_TRANS TUB</t>
  </si>
  <si>
    <t>938163025882</t>
  </si>
  <si>
    <t>938163025535</t>
  </si>
  <si>
    <t>938163025154</t>
  </si>
  <si>
    <t>938150264511</t>
  </si>
  <si>
    <t>38163026315</t>
  </si>
  <si>
    <t>Empleados</t>
  </si>
  <si>
    <t>PAGO NOMINA TUBANCOEMPRESAS DO</t>
  </si>
  <si>
    <t>38163025882</t>
  </si>
  <si>
    <t>38163025535</t>
  </si>
  <si>
    <t>38163025154</t>
  </si>
  <si>
    <t>38150264511</t>
  </si>
  <si>
    <t>938169538173</t>
  </si>
  <si>
    <t>938169493129</t>
  </si>
  <si>
    <t>38169538173</t>
  </si>
  <si>
    <t>38169493129</t>
  </si>
  <si>
    <t>938193892986</t>
  </si>
  <si>
    <t>938193892557</t>
  </si>
  <si>
    <t>938193892034</t>
  </si>
  <si>
    <t>38193892986</t>
  </si>
  <si>
    <t>38193892557</t>
  </si>
  <si>
    <t>38193892034</t>
  </si>
  <si>
    <t>938265213828</t>
  </si>
  <si>
    <t>938265213479</t>
  </si>
  <si>
    <t>938265213093</t>
  </si>
  <si>
    <t>938265212549</t>
  </si>
  <si>
    <t>38265213828</t>
  </si>
  <si>
    <t>38265213479</t>
  </si>
  <si>
    <t>38265213093</t>
  </si>
  <si>
    <t>38265212549</t>
  </si>
  <si>
    <t>938274279187</t>
  </si>
  <si>
    <t>38274279187</t>
  </si>
  <si>
    <t>938345209125</t>
  </si>
  <si>
    <t>938373633089</t>
  </si>
  <si>
    <t>938373602484</t>
  </si>
  <si>
    <t>938373602315</t>
  </si>
  <si>
    <t>938373601907</t>
  </si>
  <si>
    <t>938373601716</t>
  </si>
  <si>
    <t>938373541401</t>
  </si>
  <si>
    <t>938373517475</t>
  </si>
  <si>
    <t>938384026362</t>
  </si>
  <si>
    <t>938384007098</t>
  </si>
  <si>
    <t>938384006690</t>
  </si>
  <si>
    <t>38345209125</t>
  </si>
  <si>
    <t>38373633089</t>
  </si>
  <si>
    <t>38373602484</t>
  </si>
  <si>
    <t>38373602315</t>
  </si>
  <si>
    <t>38373601907</t>
  </si>
  <si>
    <t>38373601716</t>
  </si>
  <si>
    <t>38373541401</t>
  </si>
  <si>
    <t>38373517475</t>
  </si>
  <si>
    <t>38384026362</t>
  </si>
  <si>
    <t>38384007098</t>
  </si>
  <si>
    <t>38384006690</t>
  </si>
  <si>
    <t>4524000000006</t>
  </si>
  <si>
    <t>CEIZTUR</t>
  </si>
  <si>
    <t>NOM: TRANSFERENCIA TESORERIA N</t>
  </si>
  <si>
    <t>4524000000033</t>
  </si>
  <si>
    <t>PAGOS NOMINAS NET-BANKING</t>
  </si>
  <si>
    <t>4524000052036</t>
  </si>
  <si>
    <t>IMP. 0.15-4524000003</t>
  </si>
  <si>
    <t>38424696765</t>
  </si>
  <si>
    <t>938424696765</t>
  </si>
  <si>
    <t>38424720950</t>
  </si>
  <si>
    <t>938424720950</t>
  </si>
  <si>
    <t>38425000398</t>
  </si>
  <si>
    <t>938425000398</t>
  </si>
  <si>
    <t>38425495288</t>
  </si>
  <si>
    <t>938425495288</t>
  </si>
  <si>
    <t>38425495488</t>
  </si>
  <si>
    <t>938425495488</t>
  </si>
  <si>
    <t>38425495682</t>
  </si>
  <si>
    <t>938425495682</t>
  </si>
  <si>
    <t>38425495906</t>
  </si>
  <si>
    <t>938425495906</t>
  </si>
  <si>
    <t>38425601235</t>
  </si>
  <si>
    <t>PAGO PASE RAPIDO</t>
  </si>
  <si>
    <t>838425601235</t>
  </si>
  <si>
    <t>COM. PAGOS DGII Y NETBANKING</t>
  </si>
  <si>
    <t>38425740855</t>
  </si>
  <si>
    <t>938425740855</t>
  </si>
  <si>
    <t>38425741121</t>
  </si>
  <si>
    <t>938425741121</t>
  </si>
  <si>
    <t>38425741513</t>
  </si>
  <si>
    <t>938425741513</t>
  </si>
  <si>
    <t>38426049065</t>
  </si>
  <si>
    <t>938426049065</t>
  </si>
  <si>
    <t>4524000000022</t>
  </si>
  <si>
    <t xml:space="preserve">CEIZTUR </t>
  </si>
  <si>
    <t xml:space="preserve">PAGO MARBETES </t>
  </si>
  <si>
    <t>9990002</t>
  </si>
  <si>
    <t>COMISIÓN MANEJO DE CUENTA</t>
  </si>
  <si>
    <t>Total</t>
  </si>
  <si>
    <t>Realizado por:</t>
  </si>
  <si>
    <t>Aprobado por:</t>
  </si>
  <si>
    <t>Maggy Villar</t>
  </si>
  <si>
    <t>Anyolani Nolasco</t>
  </si>
  <si>
    <t>Jose Luis Mañon</t>
  </si>
  <si>
    <t>Analista y/o Tecnico Financiero</t>
  </si>
  <si>
    <t>Enc. Division Depto. de Contabilidad</t>
  </si>
  <si>
    <t>Encargado Financiero</t>
  </si>
  <si>
    <t xml:space="preserve">  CUENTA UNICA DEL TESORO NO. 100010102384894</t>
  </si>
  <si>
    <t>Libramiento</t>
  </si>
  <si>
    <t>Descripción</t>
  </si>
  <si>
    <t>Débito</t>
  </si>
  <si>
    <t>Crédito</t>
  </si>
  <si>
    <t>2.2.9.2.01</t>
  </si>
  <si>
    <t>INSTITUTO DE FORMACION TURISTICA DEL CARIBE</t>
  </si>
  <si>
    <t>Pago Facturas No. 0906 - 0907 - 0908 - 0917 - 0918 y 0919. Correspondiente al servicio de almuerzo para los empleados del CEIZTUR, desde el  16 de septiembre al 25 de octubre del 2024, según anexos.</t>
  </si>
  <si>
    <t>2.2.7.2.06</t>
  </si>
  <si>
    <t>Almacenes Casa Vito, SRL</t>
  </si>
  <si>
    <t>Pago factura No. 0105, Servicio de mantenimiento y reparación por garantía de tractores y Barredoras para la limpieza de playas del PNLPB, según anexos.</t>
  </si>
  <si>
    <t>2.6.1.1.01</t>
  </si>
  <si>
    <t>CONSTRUCTORA DOMINICO PERUANA DOMPER, SRL</t>
  </si>
  <si>
    <t>Pago factura No. 0038, Adquisición e Instalación de Mueble Aéreo en hidrófugo, para el departamento de Administrativo de la Institución, destinado a MiPymes.</t>
  </si>
  <si>
    <t>2.2.8.7.05</t>
  </si>
  <si>
    <t>Mytrak Technology, SRL</t>
  </si>
  <si>
    <t>Pago factura No. 0220, Adquisición, Instalación y mantenimiento de Sistema de Posicionamiento Global para los Vehículos Operativos de la flotilla Vehicular de CEIZTUR, Renovación, según anexos.</t>
  </si>
  <si>
    <t>2.3.1.3.03</t>
  </si>
  <si>
    <t>Servicios Verdes Especializados, SRL</t>
  </si>
  <si>
    <t>Pago factura No. 0173, Suministro e instalación de Palmas Cana y Mantenimiento de palmas existentes en el Malecón de Cabrera, según anexos.</t>
  </si>
  <si>
    <t xml:space="preserve">2.3.1.1.01 </t>
  </si>
  <si>
    <t>Laboratorios Orbis, SA</t>
  </si>
  <si>
    <t>Pago factura No. 3450, Servicio Contratación de Rellenado Agua Potable en botellones para la Institución hasta agotar monto contratado, según anexos.</t>
  </si>
  <si>
    <t>2.2.8.7.02</t>
  </si>
  <si>
    <t>Héctor Luis Mercedes Herasme</t>
  </si>
  <si>
    <t>Pago Factura No 0060, por concepto de Tramites Legales de Documentos, según anexos.</t>
  </si>
  <si>
    <t>2.2.8.5.01</t>
  </si>
  <si>
    <t>Consultoría y Servicios Salper, SRL</t>
  </si>
  <si>
    <t>Pago Fact. No. 0161. Contratación de Servicio de Fumigación y Desinfección para las Oficinas de la Institución, según anexos.</t>
  </si>
  <si>
    <t>Viamar, SA</t>
  </si>
  <si>
    <t>Pago Facts. No. 2711, 2760, 2861,2941 y 2959. Servicio de Mantenimiento para las Unidades Vehiculares en Garantía que fueron adquiridas para CEIZTUR, según anexos.</t>
  </si>
  <si>
    <t>2.2.5.1.01</t>
  </si>
  <si>
    <t>CENTRO DE EXPORTACION E INVERSIONES DE LA REPUBLICA DOMINICANA</t>
  </si>
  <si>
    <t>Pago Factura No. 0067. Cesión de derecho Contrato 32-2021 por los gastos de mantenimiento del edificio del CEI-RD espacio concedido al CEIZTUR, correspondiente al mes de noviembre 2024.</t>
  </si>
  <si>
    <t>103428/24</t>
  </si>
  <si>
    <t>COMITE EJECUTOR DE INFRAESTRUCTURAS
DE ZONAS TURISTICAS</t>
  </si>
  <si>
    <t>Ingresos correspondientes del 01 al 16/10/2024 (Vuelos Regulares)</t>
  </si>
  <si>
    <t>103433/24</t>
  </si>
  <si>
    <t>Ingresos correspondientes del 13 al 19/10/2024 (Vuelos Charter)</t>
  </si>
  <si>
    <t>08/11/2024</t>
  </si>
  <si>
    <t>3690</t>
  </si>
  <si>
    <t>2.7.2.4.02</t>
  </si>
  <si>
    <t>Green Site Ingenieria y Construcción, SRL</t>
  </si>
  <si>
    <t>Pago Factura No. 0027, Proy. No.402, Lote 2: Supervisión de la Cub No. 2 del Proyecto No. 401; Construcción de Parque Urbano, Municipio Bajos de Haina, Provincia San Cristóbal, Contrato No. 24-2023.</t>
  </si>
  <si>
    <t>3699</t>
  </si>
  <si>
    <t>2.2.6.3.01</t>
  </si>
  <si>
    <t>HUMANO SEGUROS S A</t>
  </si>
  <si>
    <t>Pago Factura No. 2153 correspondiente al mes de noviembre 2024, del Seguro Médico de Salud a los empleados del CEIZTUR.</t>
  </si>
  <si>
    <t>3707</t>
  </si>
  <si>
    <t>2.2.7.1.06</t>
  </si>
  <si>
    <t>METRO ELECTRICA C POR A</t>
  </si>
  <si>
    <t>Pago Avance 20% del monto RD$11,996,977.65, Contrato No. 22-2024. Suministro e Instalación de Poste y Luminaria Para el Malecón de Cabrera, Provincia María Trinidad Sánchez.</t>
  </si>
  <si>
    <t>XIOMARA DEL CARMEN MARMOLEJOS ACOSTA</t>
  </si>
  <si>
    <t>Pago Factura No.0086; Por el Alquiler de un inmueble que aloja oficinas de la policía de Turismo Politur, correspondiente al mes de noviembre 2024.</t>
  </si>
  <si>
    <t>2.7.2.4.01</t>
  </si>
  <si>
    <t>Grupo Marfa, SRL</t>
  </si>
  <si>
    <t>Pago Fact. No. 0160, Cub. No.16 Proy. No.371 Cont. No.2-2022; Mejoramiento del Malecón Santo Domingo Este.</t>
  </si>
  <si>
    <t>2.2.4.4.01</t>
  </si>
  <si>
    <t>Consorcio de Tarjetas Dominicanas, S.A</t>
  </si>
  <si>
    <t>Pago Factura No. 9268, correspondiente al Recargo del Pase Rápido de la Flotilla Vehicular del CEIZTUR, según anexos.</t>
  </si>
  <si>
    <t>Santo Domingo Motors Company, SA</t>
  </si>
  <si>
    <t>Pago Facts. No.8353, Servicio de Mantenimiento Preventivo y Correctivo para los Vehículos de Motor Adquiridos para POLITUR y CEIZTUR, según anexos.</t>
  </si>
  <si>
    <t>103447/24</t>
  </si>
  <si>
    <t>Ingresos correspondientes del 20 al 26/10/2024 (Vuelos Charter)</t>
  </si>
  <si>
    <t>Muebles Omar, SA</t>
  </si>
  <si>
    <t>Pago factura No. 0059, Compra de Sillas para los diferentes Departamentos del CEIZTUR, según anexos.</t>
  </si>
  <si>
    <t>Freddy Bolivar De Jesus Almonte Brito</t>
  </si>
  <si>
    <t>Pago Factura No 1037, por concepto de Tramites Legales de Documentos, según anexos.</t>
  </si>
  <si>
    <t>2.3.9.9.05</t>
  </si>
  <si>
    <t>Sistemas &amp; Tecnología, SRL</t>
  </si>
  <si>
    <t>Pago factura No. 0415, Compra de Fundas Plásticas para el Programa Nacional de Limpieza de Playas y Balnearios (PNLPB), según anexos.</t>
  </si>
  <si>
    <t>Pago Fact. No.1043, por concepto de Tramites Legales de Documentos, según anexos.</t>
  </si>
  <si>
    <t>2.1.1.1.01, 2.1.5.1.01, 2.1.5.3.01, 2.1.5.2.01</t>
  </si>
  <si>
    <t>Nómina fijos mes de noviembre 2024</t>
  </si>
  <si>
    <t>2.1.5.1.01, 2.1.5.3.01, 2.1.1.2.08, 2.1.5.2.01</t>
  </si>
  <si>
    <t>Nómina temporales mes de noviembre 2024</t>
  </si>
  <si>
    <t>2.1.5.1.01, 2.1.5.3.01, 2.1.1.3.01, 2.1.5.2.01</t>
  </si>
  <si>
    <t>Nómina tramite de pensión mes de noviembre 2024</t>
  </si>
  <si>
    <t>2.1.2.2.05</t>
  </si>
  <si>
    <t>Nómina militar mes de noviembre 2024</t>
  </si>
  <si>
    <t>2.6.9.9.01</t>
  </si>
  <si>
    <t>Dominicus Shipping, EIRL</t>
  </si>
  <si>
    <t>Pago factura No. 0162, Adquisición de Contenedor para Almacenamiento de Materiales de la Institución, dirigido a MiPymes Mujer. Según anexos.</t>
  </si>
  <si>
    <t>15/11/2024</t>
  </si>
  <si>
    <t>3776</t>
  </si>
  <si>
    <t>2.1.1.2.11, 2.1.5.1.01, 2.1.5.2.01, 2.1.5.3.01</t>
  </si>
  <si>
    <t>COMITE EJECUTOR DE INFRAESTRUCTURAS DE ZONAS TURISTICAS</t>
  </si>
  <si>
    <t>Nómina interinato mes de noviembre 2024</t>
  </si>
  <si>
    <t>3781</t>
  </si>
  <si>
    <t>2.2.8.7.03</t>
  </si>
  <si>
    <t>Ingemati, SRL</t>
  </si>
  <si>
    <t>Pago avance 20% del monto RD$3,477,777.77, Contrato No. 21-2024; Servicio de Contratación de una Auditoría Externa Para Proyectos de Obras Ejecutadas por el CEIZTUR</t>
  </si>
  <si>
    <t>18/11/2024</t>
  </si>
  <si>
    <t>3788</t>
  </si>
  <si>
    <t>2.1.1.2.06</t>
  </si>
  <si>
    <t>Nomina brigadistas noviembre 2024.</t>
  </si>
  <si>
    <t>3790</t>
  </si>
  <si>
    <t>Nomina brigadistas sargazo noviembre 2024.</t>
  </si>
  <si>
    <t>19/11/2024</t>
  </si>
  <si>
    <t>3800</t>
  </si>
  <si>
    <t>2.2.3.1.01, 2.2.4.1.01, 2.2.4.4.01, 2.2.8.2.01, 2.2.8.8.01, 2.2.9.2.01, 2.3.9.9.05</t>
  </si>
  <si>
    <t>FONDO REPONIBLE INSTITUCIONAL  COMITE EJECUTOR DE INFRAESTRUCTURA DE ZONAS TURISTICAS (CEIZTUR)</t>
  </si>
  <si>
    <t>3802</t>
  </si>
  <si>
    <t>2.1.2.2.03</t>
  </si>
  <si>
    <t>Nómina horas extras octubre 2024</t>
  </si>
  <si>
    <t>2.7.2.1.01, 2.7.2.2.01, 2.7.2.2.01, 2.7.2.4.01, 2.7.2.7.01, 2.7.2.1.01, 2.7.2.4.01 , 2.7.2.7.01, 2.7.2.4.01</t>
  </si>
  <si>
    <t>CONSTRUCTORA RODI, SRL</t>
  </si>
  <si>
    <t>Pago Avance 20% del monto RD$61,592,250.58, Contrato No. 23-2024. Reconstrucción Calles Colón, Eugenio María de Hostos y Callejón de Regina, Ciudad Colonial, Distrito Nacional.</t>
  </si>
  <si>
    <t>2.7.1.2.01</t>
  </si>
  <si>
    <t>B&amp;M Ingenieros y Arquitectos, SRL</t>
  </si>
  <si>
    <t>Pago Fact. No. 0110, Cub. No. 7, Proy. No. 324 Contrato No. 68-2019; Construcción Edificio Cestur Boca Chica, Provincia Santo Domingo Este.</t>
  </si>
  <si>
    <t>103465/24</t>
  </si>
  <si>
    <t>Ingresos correspondientes del 16 al 31/10/2024 (Vuelos Regulares)</t>
  </si>
  <si>
    <t>103459/24</t>
  </si>
  <si>
    <t>Ingresos correspondientes del 21/10/2024 AL 02/11/2024 (Vuelos Charter)</t>
  </si>
  <si>
    <t>2.7.2.7.01, 2.7.2.4.01, 2.7.2.7.01</t>
  </si>
  <si>
    <t>PERICLES ANTONIO ANDUJAR DE LA VEGA</t>
  </si>
  <si>
    <t>Pago Fact. No. 0143, Cub. No. 3 Proy No. 369, contrato No.53-2021; Reconstrucción aceras y contenes del centro del municipio de Banica, Provincia Elias Piña.</t>
  </si>
  <si>
    <t>3855</t>
  </si>
  <si>
    <t>Constructora CAG, SRL</t>
  </si>
  <si>
    <t>Pago fact. No. 0056, Cub. No. 3 Proy. No.401  Contrato No.22-2023; Construcción de Parque Urbano, Municipio Bajos de Haina, Provincia San Cristóbal ,Relanzamiento; Lote 1: Construcción de Parque urbano Municipio de Haina, Provincia San Cristobal.</t>
  </si>
  <si>
    <t>3860</t>
  </si>
  <si>
    <t>Pago Factura No.0028, Proy. No.402, Lote 2: Supervisión de la Cub No.3 del Proyecto No. 401; Construcción de Parque Urbano, Municipio Bajos de Haina, Provincia San Cristóbal, Contrato No. 24-2023.</t>
  </si>
  <si>
    <t>3866</t>
  </si>
  <si>
    <t>2.6.5.6.01</t>
  </si>
  <si>
    <t>Lora, Guerrero &amp; Asociados, S.R.L.</t>
  </si>
  <si>
    <t>Pago Avance 20% del monto RD$4,178,321.00, Contrato No. 26-2024. Suministro e Instalación de Equipos de Generador Para el Alcázar de Colón y Casa Aybar.</t>
  </si>
  <si>
    <t>3872</t>
  </si>
  <si>
    <t>2.7.2.4.01, 2.7.2.2.01, 2.7.2.1.01, 2.7.2.7.01</t>
  </si>
  <si>
    <t>Constructora AG, SRL</t>
  </si>
  <si>
    <t>Pago fact. No. 0033, Cub. No.8  Proy. No. 388, Cont. No. 29-2022; Reconstrucción de la Vía Domingo Maíz y su Interconexión a la Av. Punta Cana, Distrito Municipal Verón, Punta Cana.</t>
  </si>
  <si>
    <t>25/11/2024</t>
  </si>
  <si>
    <t>3882</t>
  </si>
  <si>
    <t>2.1.1.4.01</t>
  </si>
  <si>
    <t>Nómina regalía fijos año 2024</t>
  </si>
  <si>
    <t>3884</t>
  </si>
  <si>
    <t>Nómina regalía temporales año 2024</t>
  </si>
  <si>
    <t>3886</t>
  </si>
  <si>
    <t>Nómina regalía fijos inactivos año 2024</t>
  </si>
  <si>
    <t>3888</t>
  </si>
  <si>
    <t>Nómina regalía militar año 2024</t>
  </si>
  <si>
    <t>3890</t>
  </si>
  <si>
    <t>Nómina regalía tramite de pensión año 2024</t>
  </si>
  <si>
    <t>3892</t>
  </si>
  <si>
    <t>Nómina regalía temporales inactivos año 2024</t>
  </si>
  <si>
    <t>3899</t>
  </si>
  <si>
    <t>2.7.1.2.01, 2.7.2.7.01, 2.6.1.9.01</t>
  </si>
  <si>
    <t>Dineba Diseños Interiores y Ebanisteria, SRL</t>
  </si>
  <si>
    <t>Pago Fact. No.0225, Proy. 367 Cub. No. 6 y final Cont. No.54-2021;  Reconstrucción Centro Parroquial Espíritu Santo, Municipio de San Francisco de Macorís, Provincia Duarte.</t>
  </si>
  <si>
    <t>3904</t>
  </si>
  <si>
    <t>Constructora Zara Amelia, SRL</t>
  </si>
  <si>
    <t>Pago Fact. No. 0066, Cub. No. 1 Proy. No.414  Contrato No. 12-2024; Reacondicionamiento de Oficinas de promocion Turistica, Provincia Barahona.</t>
  </si>
  <si>
    <t>26/11/2024</t>
  </si>
  <si>
    <t>3909</t>
  </si>
  <si>
    <t>2.7.2.4.01, 2.7.2.7.01, 2.7.2.2.01, 2.7.2.4.02, 2.7.1.2.01</t>
  </si>
  <si>
    <t>CPU Servicios, SRL</t>
  </si>
  <si>
    <t>Pago Avance 20% del monto RD$42,200,919.77, Contrato No. 25-2024. Reconstrucción Parque Central Juan Pablo Duarte y su entorno, municipio Samaná, provincia Samaná.</t>
  </si>
  <si>
    <t>3916</t>
  </si>
  <si>
    <t>Pago fact. 0538,0552, 0553,0554,0555,0560,0567,0568, ,0573,0575,0606, 0617, 0618,0625, 0632, 0635,0651,0653,0655, 0659,0720, 0740,0754 y 0761.Servicio de Mant. Preventivo y Correctivo para los Vehículos de Motor Adquiridos para POLITUR y CEIZTUR, según an</t>
  </si>
  <si>
    <t>3918</t>
  </si>
  <si>
    <t>2.3.9.5.01</t>
  </si>
  <si>
    <t>Allinonesupply, SRL</t>
  </si>
  <si>
    <t>Pago factura No. 0659, Adquisición de Desechables para el Almuerzo de la Institución, Destinado a MiPymes Mujer, según anexos.</t>
  </si>
  <si>
    <t>3920</t>
  </si>
  <si>
    <t>MIGUEL ALMONTE ABREU</t>
  </si>
  <si>
    <t>Pago Fact. No. 0133, por concepto de Tramites Legales de Documentos, según anexos.</t>
  </si>
  <si>
    <t>3922</t>
  </si>
  <si>
    <t>2.3.3.1.01, 2.3.3.2.01, 2.3.7.2.99, 2.3.9.2.01, 2.3.9.4.01</t>
  </si>
  <si>
    <t>Romiva, SRL</t>
  </si>
  <si>
    <t>Pago factura No. 0148, Adquisición de Materiales de Oficina para el Uso de la Institución, destinado a Mipymes Mujer.</t>
  </si>
  <si>
    <t>3925</t>
  </si>
  <si>
    <t>2.3.9.1.01, 2.3.9.9.05</t>
  </si>
  <si>
    <t>Comercializadora Kimarco, SRL</t>
  </si>
  <si>
    <t>Pago factura No. 0226, Adquisición de Materiales de Limpieza para Uso de la Institución, dirigida a Mujer MiPymes, según anexos.</t>
  </si>
  <si>
    <t>3927</t>
  </si>
  <si>
    <t>MULTIGRABADO SRL</t>
  </si>
  <si>
    <t>Pago factura No. 2273, Adquisición de Mural Informativo en acrílico para premiación colaboradores de la Institución (Tipo Letrero), según anexos.</t>
  </si>
  <si>
    <t>3929</t>
  </si>
  <si>
    <t>2.2.8.3.01</t>
  </si>
  <si>
    <t>Tamira Group, SRL</t>
  </si>
  <si>
    <t>Pago factura No. 0175, Servicios de Contratación de Estudios Médicos de preempleo para el CEIZTUR, según anexos.</t>
  </si>
  <si>
    <t>3932</t>
  </si>
  <si>
    <t>2.2.1.3.01</t>
  </si>
  <si>
    <t>COMPANIA DOMINICANA DE TELEFONOS C POR A</t>
  </si>
  <si>
    <t>Pago Factura No. 0163, por Servicios de Renta Mensual de las Flotas del CEIZTUR, correspondiente al mes de octubre del año 2024.</t>
  </si>
  <si>
    <t>3934</t>
  </si>
  <si>
    <t>Pago Facturas No. 0921 - 0922 - 0923. Correspondiente al servicio de almuerzo para los empleados del CEIZTUR, desde el 28 de octubre al 15 de noviembre del 2024, según anexos.</t>
  </si>
  <si>
    <t>3936</t>
  </si>
  <si>
    <t>2.3.1.1.01</t>
  </si>
  <si>
    <t>Suplidora Reysa, EIRL</t>
  </si>
  <si>
    <t>Pago factura No. 0752, Adquisición de Insumos para uso de la Institución, destinado a Mipymes Mujer.</t>
  </si>
  <si>
    <t>Pago Factura No.1047, por concepto de Tramites Legales de Documentos, según anexos.</t>
  </si>
  <si>
    <t>HLB AUDITORES &amp; CONSULTORES SRL</t>
  </si>
  <si>
    <t>Pago factura No. 0077, 40% restante correspondiente al Servicio de Contratación de una Auditoría Externa Financiera, de Ejecución Presupuestaria, de Procesos Operativos y Administrativos, según anexos.</t>
  </si>
  <si>
    <t>2.6.5.4.02, 2.3.9.8.01</t>
  </si>
  <si>
    <t>Difo Eléctromecanica, SRL</t>
  </si>
  <si>
    <t>Pago factura  No. 0252, Adquisición e Instalación de Equipos de Climatización Para Distinta Áreas de la Institución (Relanzamiento), según anexos.</t>
  </si>
  <si>
    <t>Pago factura No. 3158, 3165, 3168, 3224, 4244. Servicio de Mantenimiento para las Unidades Vehiculares en Garantía que fueron adquiridas para POLITUR, según anexos.</t>
  </si>
  <si>
    <t>Pago factura No. 2735, 2739, 2967, 3025 y 3039. Servicio de Mantenimiento para las Unidades Vehiculares en Garantía que fueron adquiridas para POLITUR, según anexos.</t>
  </si>
  <si>
    <t>2.2.9.1.01</t>
  </si>
  <si>
    <t>INVERSIONES FRA-LUZ, SRL</t>
  </si>
  <si>
    <t>Pago factura No. 0004, Servicio inscripción de usuarios a FUNDCORSDRD para los equipos topográficos de la institución, según anexos.</t>
  </si>
  <si>
    <t>2.2.5.9.01</t>
  </si>
  <si>
    <t>Mattar Consulting, SRL</t>
  </si>
  <si>
    <t>Pago factura No. 0009, Renovación de las siguientes Licencia Sketchup PRO y Adobe Photoshop para la Institución, segun anexos.</t>
  </si>
  <si>
    <t>CARMEN ENICIA CHEVALIER DE CASADO</t>
  </si>
  <si>
    <t>Pago factura No. 0971, por concepto de Tramites Legales de Documentos, según anexos.</t>
  </si>
  <si>
    <t>Consorcio Nashira - Satec</t>
  </si>
  <si>
    <t>Pago Fact. No.0016, Cub. No.9, Proy. No. 376 Contrato No. 10-2022; Mejoramiento del Drenaje Pluvial y Obras Complementarias, Malecón Santa Barbara; Lote 3: Mejoramiento del tramo Este del Malecón Santa Barbara, Samaná.</t>
  </si>
  <si>
    <t>2.7.1.2.01, 2.7.2.4.01, 2.7.2.2.01, 2.7.2.1.01</t>
  </si>
  <si>
    <t>Alconci Ingeniería, SRL</t>
  </si>
  <si>
    <t>Pago Fact. No. 0015, Cub. No.8, Proy. No. 400 contrato No.21-2023; Construcción de Estacionamiento Vehicular para Visitantes de la Playa Bayahíbe, Provincia La Altagracia.</t>
  </si>
  <si>
    <t>2.3.3.2.01</t>
  </si>
  <si>
    <t>GTG Industrial, SRL</t>
  </si>
  <si>
    <t>Pago factura No. 4551, Adquisición de papel toalla y papel higiénico para uso de la institución, según anexos.</t>
  </si>
  <si>
    <t>Pago factura No. 0106, Servicio de mantenimiento y reparación por garantía de tractores y Barredoras para la limpieza de playas del PNLPB, según anexos.</t>
  </si>
  <si>
    <t>2.7.2.4.01 , 2.7.2.1.01, 2.2.8.7.01, 2.7.2.1.01, 2.7.2.4.02</t>
  </si>
  <si>
    <t>CONSTRUCCIONES INVERSIONES &amp; EQUIPOS, SRL</t>
  </si>
  <si>
    <t>Pago Fact. No.0019, Cub. No.4, Proy. No. 406, Cont. 31-2023, Reconstruccion de las Vias del Distrito Municipal Arroyo Barril, Provincia Samana.</t>
  </si>
  <si>
    <t>29/11/2024</t>
  </si>
  <si>
    <t>4007</t>
  </si>
  <si>
    <t>2.7.2.2.01</t>
  </si>
  <si>
    <t>Malespin Constructora, SRL</t>
  </si>
  <si>
    <t>Pago Fact. No. 0277, Cub. No.9, Proy. No. 394, Contrato No. 07-2023; Reconstrucción del Parque Nacional Submarino La Caleta, Provincia Santo Domingo.</t>
  </si>
  <si>
    <t>INGENIERIA &amp; CONSTRUCCIONES SANTOS, SRL</t>
  </si>
  <si>
    <t>Pago Fact. No. 0012, Cub. No.3 Proy. No.410 Contrato No. 7-2024; Reconstrucción Plaza Marcelino Marte (Canito), Guayacanes, Provincia San Pedro de Macorís.</t>
  </si>
  <si>
    <t>Consorcio Malecón Santa Bárbara</t>
  </si>
  <si>
    <t>Pago Fact. No. 0020, Cub. No.12 Proy. No.377 Cont. No. 9-2022; Mejoramiento del Drenaje Pluvial y Obras Complementarias, Malecón Santa Barbara; Lote 2: Mejoramiento del tramo Oeste del Malecón Santa Barbara, Samaná.</t>
  </si>
  <si>
    <t>2.7.2.4.01, 2.7.2.1.01, 2.7.2.4.02</t>
  </si>
  <si>
    <t>Nu Energy SRL</t>
  </si>
  <si>
    <t>Pago Fact. No. 0252, Cub. No.3 Proy. No.404 Contrato No.25-2023; Reconstrucción de las Calles del Municipio de Sosúa Provincia Puerto Plata.</t>
  </si>
  <si>
    <t>Consorcio PPNorte</t>
  </si>
  <si>
    <t>Pago Fact. No.0002, Cub. No.2; Proy. No.373 Contrato No. 7-2022; Mejoramiento del Frente Costero de la Playa Sosua, Provincia Puerto Plata (Plaza Norte) Lote 2.</t>
  </si>
  <si>
    <t>Codom, SRL</t>
  </si>
  <si>
    <t>Pago fact. No.0030, Cub. No.6, Proy. No.397, contrato No.18-2023. Construcción de Plaza Multiuso en el municipio de Santa Cruz, Provincia El Seibo.</t>
  </si>
  <si>
    <t>Comparativo Ejecucion versus Tesoreria</t>
  </si>
  <si>
    <t>Total desembolsos segun Ejecucion al 31/10/2024</t>
  </si>
  <si>
    <t>Total desembolsos segun informe de tesoreria al 31/10/2024</t>
  </si>
  <si>
    <t>Diferencia</t>
  </si>
  <si>
    <t>Libramientos Realizados y Anulados (devueltos) en noviembre 2024</t>
  </si>
  <si>
    <t>Libramiento No. 3743 d/f 14/11/2024 Realizado</t>
  </si>
  <si>
    <t>Libramiento No. 3837 d/f 21/11/2024 Anulado</t>
  </si>
  <si>
    <r>
      <rPr>
        <b/>
        <sz val="12"/>
        <color rgb="FFFF0000"/>
        <rFont val="Century Gothic"/>
        <family val="2"/>
      </rPr>
      <t>Nota</t>
    </r>
    <r>
      <rPr>
        <sz val="12"/>
        <rFont val="Century Gothic"/>
        <family val="2"/>
      </rPr>
      <t>: Esta diferencia corresponde al libramiento No. 3588 realizado en octubre y anulado en noviembre, dicho pago fue realizado nuevamente d/f 14/11/2024 con el libramiento No. 3743. Y el libramiento No. 3837 realizado en noviembre y anulado en diciembre.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</si>
</sst>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;\-#,##0.00"/>
    <numFmt numFmtId="165" formatCode="_-* #,##0.00_-;\-* #,##0.00_-;_-* &quot;-&quot;??_-;_-@_-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color theme="1"/>
      <name val="Calibri"/>
      <family val="2"/>
      <scheme val="minor"/>
    </font>
    <font>
      <sz val="12"/>
      <color indexed="8"/>
      <name val="Palatino Linotype"/>
      <family val="1"/>
    </font>
    <font>
      <sz val="12"/>
      <name val="Palatino Linotype"/>
      <family val="1"/>
    </font>
    <font>
      <sz val="11"/>
      <color indexed="63"/>
      <name val="Arial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b/>
      <sz val="12"/>
      <color rgb="FFFF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7" fontId="3" fillId="0" borderId="0" xfId="0" applyNumberFormat="1" applyFont="1" applyAlignment="1">
      <alignment horizontal="center"/>
    </xf>
    <xf numFmtId="43" fontId="2" fillId="0" borderId="0" xfId="1" applyFont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right"/>
    </xf>
    <xf numFmtId="0" fontId="2" fillId="0" borderId="3" xfId="0" applyFont="1" applyBorder="1"/>
    <xf numFmtId="0" fontId="4" fillId="0" borderId="3" xfId="0" applyFont="1" applyBorder="1"/>
    <xf numFmtId="0" fontId="3" fillId="0" borderId="3" xfId="0" applyFont="1" applyBorder="1" applyAlignment="1">
      <alignment horizontal="left"/>
    </xf>
    <xf numFmtId="43" fontId="2" fillId="0" borderId="3" xfId="1" applyFont="1" applyBorder="1"/>
    <xf numFmtId="43" fontId="2" fillId="3" borderId="4" xfId="1" applyFont="1" applyFill="1" applyBorder="1"/>
    <xf numFmtId="43" fontId="2" fillId="0" borderId="1" xfId="1" applyFont="1" applyBorder="1"/>
    <xf numFmtId="14" fontId="5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/>
    <xf numFmtId="43" fontId="2" fillId="0" borderId="1" xfId="0" applyNumberFormat="1" applyFont="1" applyBorder="1"/>
    <xf numFmtId="0" fontId="2" fillId="3" borderId="1" xfId="0" applyFont="1" applyFill="1" applyBorder="1" applyAlignment="1">
      <alignment horizontal="center" wrapText="1"/>
    </xf>
    <xf numFmtId="43" fontId="4" fillId="0" borderId="0" xfId="0" applyNumberFormat="1" applyFont="1"/>
    <xf numFmtId="164" fontId="6" fillId="0" borderId="1" xfId="1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39" fontId="6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2" fillId="2" borderId="0" xfId="0" applyFont="1" applyFill="1"/>
    <xf numFmtId="43" fontId="3" fillId="2" borderId="6" xfId="1" applyFont="1" applyFill="1" applyBorder="1"/>
    <xf numFmtId="43" fontId="3" fillId="2" borderId="6" xfId="0" applyNumberFormat="1" applyFont="1" applyFill="1" applyBorder="1"/>
    <xf numFmtId="43" fontId="2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/>
    </xf>
    <xf numFmtId="43" fontId="3" fillId="2" borderId="7" xfId="1" applyFont="1" applyFill="1" applyBorder="1" applyAlignment="1">
      <alignment horizontal="center"/>
    </xf>
    <xf numFmtId="14" fontId="2" fillId="0" borderId="2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43" fontId="2" fillId="3" borderId="1" xfId="1" applyFont="1" applyFill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3" borderId="0" xfId="0" applyFont="1" applyFill="1"/>
    <xf numFmtId="43" fontId="4" fillId="3" borderId="0" xfId="0" applyNumberFormat="1" applyFont="1" applyFill="1"/>
    <xf numFmtId="0" fontId="4" fillId="3" borderId="0" xfId="0" applyFont="1" applyFill="1"/>
    <xf numFmtId="14" fontId="5" fillId="3" borderId="1" xfId="0" applyNumberFormat="1" applyFont="1" applyFill="1" applyBorder="1" applyAlignment="1">
      <alignment horizontal="left" vertical="center" wrapText="1"/>
    </xf>
    <xf numFmtId="13" fontId="4" fillId="3" borderId="0" xfId="0" applyNumberFormat="1" applyFont="1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left" wrapText="1"/>
    </xf>
    <xf numFmtId="14" fontId="5" fillId="3" borderId="9" xfId="0" applyNumberFormat="1" applyFont="1" applyFill="1" applyBorder="1" applyAlignment="1">
      <alignment horizontal="left" vertical="center" wrapText="1"/>
    </xf>
    <xf numFmtId="43" fontId="2" fillId="3" borderId="9" xfId="1" applyFont="1" applyFill="1" applyBorder="1" applyAlignment="1">
      <alignment vertical="center"/>
    </xf>
    <xf numFmtId="14" fontId="5" fillId="3" borderId="9" xfId="0" applyNumberFormat="1" applyFont="1" applyFill="1" applyBorder="1" applyAlignment="1">
      <alignment horizontal="left" vertical="center" wrapText="1" indent="1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left" wrapText="1"/>
    </xf>
    <xf numFmtId="14" fontId="5" fillId="3" borderId="8" xfId="0" applyNumberFormat="1" applyFont="1" applyFill="1" applyBorder="1" applyAlignment="1">
      <alignment horizontal="left" vertical="center" wrapText="1"/>
    </xf>
    <xf numFmtId="43" fontId="2" fillId="3" borderId="8" xfId="1" applyFont="1" applyFill="1" applyBorder="1" applyAlignment="1">
      <alignment vertical="center"/>
    </xf>
    <xf numFmtId="43" fontId="5" fillId="3" borderId="1" xfId="0" applyNumberFormat="1" applyFont="1" applyFill="1" applyBorder="1" applyAlignment="1">
      <alignment vertical="center"/>
    </xf>
    <xf numFmtId="165" fontId="4" fillId="0" borderId="0" xfId="0" applyNumberFormat="1" applyFont="1"/>
    <xf numFmtId="166" fontId="4" fillId="0" borderId="0" xfId="1" applyNumberFormat="1" applyFont="1"/>
    <xf numFmtId="14" fontId="5" fillId="3" borderId="8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43" fontId="3" fillId="2" borderId="6" xfId="1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43" fontId="10" fillId="0" borderId="0" xfId="1" applyFont="1" applyAlignment="1">
      <alignment horizontal="right" vertical="top"/>
    </xf>
    <xf numFmtId="43" fontId="10" fillId="0" borderId="0" xfId="1" applyFont="1" applyAlignment="1">
      <alignment horizontal="left" vertical="top"/>
    </xf>
    <xf numFmtId="43" fontId="4" fillId="0" borderId="0" xfId="1" applyFont="1"/>
    <xf numFmtId="0" fontId="8" fillId="0" borderId="0" xfId="0" applyFont="1" applyAlignment="1">
      <alignment horizontal="right"/>
    </xf>
    <xf numFmtId="43" fontId="11" fillId="0" borderId="10" xfId="1" applyFont="1" applyBorder="1" applyAlignment="1">
      <alignment horizontal="left" vertical="top"/>
    </xf>
    <xf numFmtId="3" fontId="10" fillId="0" borderId="0" xfId="0" applyNumberFormat="1" applyFont="1" applyAlignment="1">
      <alignment horizontal="left" vertical="top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66" fontId="10" fillId="0" borderId="0" xfId="1" applyNumberFormat="1" applyFont="1" applyAlignment="1">
      <alignment horizontal="right" vertical="top"/>
    </xf>
    <xf numFmtId="0" fontId="9" fillId="0" borderId="1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alatino Linotype"/>
        <family val="1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Palatino Linotype"/>
        <family val="1"/>
        <scheme val="none"/>
      </font>
      <numFmt numFmtId="164" formatCode="#,##0.00;\-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alatino Linotype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alatino Linotype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alatino Linotype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alatino Linotype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alatino Linotype"/>
        <family val="1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alatino Linotype"/>
        <family val="1"/>
        <scheme val="none"/>
      </font>
      <numFmt numFmtId="167" formatCode="dd/mm/yyyy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family val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2924175</xdr:colOff>
      <xdr:row>5</xdr:row>
      <xdr:rowOff>163286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1B0A92-0CD6-4A63-A60E-96FA2607372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0" y="0"/>
          <a:ext cx="6391275" cy="11157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178592</xdr:colOff>
      <xdr:row>97</xdr:row>
      <xdr:rowOff>119062</xdr:rowOff>
    </xdr:from>
    <xdr:to>
      <xdr:col>5</xdr:col>
      <xdr:colOff>2940842</xdr:colOff>
      <xdr:row>103</xdr:row>
      <xdr:rowOff>23812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B6412DF-D97E-4BA2-A2AA-EB4BC16E348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350042" y="22312312"/>
          <a:ext cx="6057900" cy="1047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Informe%20Tesorer&#237;a%202024/Informe%20tesoreria%202024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Informe%20Tesorer&#237;a%202024/Informe%20tesoreria%202024.xlsx?B68392DA" TargetMode="External"/><Relationship Id="rId1" Type="http://schemas.openxmlformats.org/officeDocument/2006/relationships/externalLinkPath" Target="file:///\\B68392DA\Informe%20tesoreria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Dispobilidad%202024/10.%20Analisis%20de%20Disponiblidad%20Octubre%202024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Dispobilidad%202024/10.%20Analisis%20de%20Disponiblidad%20Octubre%202024.xlsx?AF4D3527" TargetMode="External"/><Relationship Id="rId1" Type="http://schemas.openxmlformats.org/officeDocument/2006/relationships/externalLinkPath" Target="file:///\\AF4D3527\10.%20Analisis%20de%20Disponiblidad%20Octu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ciembre 2023"/>
      <sheetName val="Enero 2024"/>
      <sheetName val="Febrero 2024"/>
      <sheetName val="Marzo 2024 "/>
      <sheetName val="Abril 2024"/>
      <sheetName val="Mayo 2024"/>
      <sheetName val="Junio 2024"/>
      <sheetName val="Julio 2024"/>
      <sheetName val="Agosto 2024"/>
      <sheetName val="Septiembre 2024"/>
      <sheetName val="Octubre 2024"/>
      <sheetName val="Noviembre 2024"/>
      <sheetName val="Diciembre 2024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1">
          <cell r="L81">
            <v>4556130.826999994</v>
          </cell>
        </row>
        <row r="186">
          <cell r="L186">
            <v>1230267415.0416856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sponibilidad Octubre 2024"/>
      <sheetName val="Nota Octubre 2024"/>
    </sheetNames>
    <sheetDataSet>
      <sheetData sheetId="0" refreshError="1">
        <row r="85">
          <cell r="F85">
            <v>-56482422.530000001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B2A8ED-9DD5-46F1-88AB-57F51D47965D}" name="Tabla1345798102345678911121314345678910111213" displayName="Tabla1345798102345678911121314345678910111213" ref="B6:L89" totalsRowShown="0" headerRowDxfId="14" dataDxfId="13" headerRowBorderDxfId="11" tableBorderDxfId="12" headerRowCellStyle="Millares">
  <tableColumns count="11">
    <tableColumn id="1" xr3:uid="{79B63582-EAC0-43AB-B567-3DAE882F3D46}" name="Fecha" dataDxfId="10"/>
    <tableColumn id="2" xr3:uid="{5A9F0558-10DF-4037-8F5B-B153E2F338E8}" name="Transferencia" dataDxfId="9"/>
    <tableColumn id="3" xr3:uid="{F4AEBBD5-2F23-4312-B6DA-E59F3FE001EE}" name="Cheque" dataDxfId="8"/>
    <tableColumn id="4" xr3:uid="{CDC0DAF0-2E18-43DE-998B-F8C93E48075E}" name="Referencia" dataDxfId="7"/>
    <tableColumn id="5" xr3:uid="{7ADAB873-8CB3-4CE4-BC17-9397BE49E7BA}" name="Beneficiario" dataDxfId="6"/>
    <tableColumn id="6" xr3:uid="{C7329135-DA7C-4011-A5C2-863212ED319F}" name="Columna1" dataDxfId="5"/>
    <tableColumn id="7" xr3:uid="{CAD2D473-2DA8-40AE-82CF-157C283A7DDC}" name="Descripcion" dataDxfId="4"/>
    <tableColumn id="8" xr3:uid="{A529BCDD-8869-4148-BFCC-A6E874E2E868}" name="Columna2" dataDxfId="3"/>
    <tableColumn id="9" xr3:uid="{4AD0AB04-84B5-4951-BA38-2CA183827679}" name="Debito" dataDxfId="2" dataCellStyle="Millares"/>
    <tableColumn id="10" xr3:uid="{45389BC9-A62A-4F58-A99A-2B3C3C424F45}" name="Credito" dataDxfId="1" dataCellStyle="Millares"/>
    <tableColumn id="11" xr3:uid="{D9BC3E54-6779-49C6-B640-7FCF1EDC0C97}" name="Balance" dataDxfId="0">
      <calculatedColumnFormula>+J7-K7+L6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9"/>
  <sheetViews>
    <sheetView tabSelected="1" workbookViewId="0">
      <selection activeCell="H15" sqref="H15"/>
    </sheetView>
  </sheetViews>
  <sheetFormatPr baseColWidth="10" defaultColWidth="11.42578125" defaultRowHeight="15.75" x14ac:dyDescent="0.25"/>
  <cols>
    <col min="1" max="1" width="2.5703125" style="3" customWidth="1"/>
    <col min="2" max="2" width="14.85546875" style="3" customWidth="1"/>
    <col min="3" max="3" width="21.42578125" style="3" customWidth="1"/>
    <col min="4" max="4" width="12.28515625" style="3" bestFit="1" customWidth="1"/>
    <col min="5" max="5" width="23.7109375" style="3" customWidth="1"/>
    <col min="6" max="6" width="45.7109375" style="3" customWidth="1"/>
    <col min="7" max="7" width="0" style="3" hidden="1" customWidth="1"/>
    <col min="8" max="8" width="77" style="3" customWidth="1"/>
    <col min="9" max="9" width="0.5703125" style="3" customWidth="1"/>
    <col min="10" max="10" width="18.140625" style="3" bestFit="1" customWidth="1"/>
    <col min="11" max="11" width="19.140625" style="3" customWidth="1"/>
    <col min="12" max="12" width="20.28515625" style="3" customWidth="1"/>
    <col min="13" max="13" width="26.42578125" style="3" customWidth="1"/>
    <col min="14" max="16384" width="11.42578125" style="3"/>
  </cols>
  <sheetData>
    <row r="1" spans="1:12" ht="18" x14ac:dyDescent="0.3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x14ac:dyDescent="0.35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" x14ac:dyDescent="0.35">
      <c r="A3" s="1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" x14ac:dyDescent="0.35">
      <c r="A4" s="1"/>
      <c r="B4" s="4">
        <v>45626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8" x14ac:dyDescent="0.35">
      <c r="A5" s="1"/>
      <c r="B5" s="1"/>
      <c r="C5" s="1"/>
      <c r="D5" s="1"/>
      <c r="E5" s="1"/>
      <c r="F5" s="1"/>
      <c r="G5" s="1"/>
      <c r="H5" s="1"/>
      <c r="I5" s="1"/>
      <c r="J5" s="5"/>
      <c r="K5" s="5"/>
      <c r="L5" s="1"/>
    </row>
    <row r="6" spans="1:12" ht="18" x14ac:dyDescent="0.35">
      <c r="A6" s="1"/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7" t="s">
        <v>11</v>
      </c>
      <c r="K6" s="7" t="s">
        <v>12</v>
      </c>
      <c r="L6" s="6" t="s">
        <v>13</v>
      </c>
    </row>
    <row r="7" spans="1:12" ht="18" x14ac:dyDescent="0.35">
      <c r="A7" s="1"/>
      <c r="B7" s="8"/>
      <c r="C7" s="9"/>
      <c r="D7" s="9"/>
      <c r="E7" s="9"/>
      <c r="F7" s="10"/>
      <c r="G7" s="9"/>
      <c r="H7" s="11" t="s">
        <v>14</v>
      </c>
      <c r="I7" s="9"/>
      <c r="J7" s="12"/>
      <c r="K7" s="13"/>
      <c r="L7" s="14">
        <f>+'[1]Octubre 2024'!L81</f>
        <v>4556130.826999994</v>
      </c>
    </row>
    <row r="8" spans="1:12" ht="18" x14ac:dyDescent="0.35">
      <c r="A8" s="1"/>
      <c r="B8" s="15">
        <v>45602</v>
      </c>
      <c r="C8" s="16" t="s">
        <v>15</v>
      </c>
      <c r="D8" s="16"/>
      <c r="E8" s="16"/>
      <c r="F8" s="17" t="s">
        <v>16</v>
      </c>
      <c r="G8" s="18"/>
      <c r="H8" s="17" t="s">
        <v>17</v>
      </c>
      <c r="I8" s="19"/>
      <c r="J8" s="14"/>
      <c r="K8" s="14">
        <v>27.25</v>
      </c>
      <c r="L8" s="20">
        <f>+L7+Tabla1345798102345678911121314345678910111213[[#This Row],[Debito]]-Tabla1345798102345678911121314345678910111213[[#This Row],[Credito]]</f>
        <v>4556103.576999994</v>
      </c>
    </row>
    <row r="9" spans="1:12" ht="18" x14ac:dyDescent="0.35">
      <c r="A9" s="1"/>
      <c r="B9" s="15">
        <v>45602</v>
      </c>
      <c r="C9" s="16" t="s">
        <v>18</v>
      </c>
      <c r="D9" s="16"/>
      <c r="E9" s="16"/>
      <c r="F9" s="17" t="s">
        <v>16</v>
      </c>
      <c r="G9" s="18"/>
      <c r="H9" s="17" t="s">
        <v>17</v>
      </c>
      <c r="I9" s="19"/>
      <c r="J9" s="14"/>
      <c r="K9" s="14">
        <v>27.25</v>
      </c>
      <c r="L9" s="20">
        <f>+L8+Tabla1345798102345678911121314345678910111213[[#This Row],[Debito]]-Tabla1345798102345678911121314345678910111213[[#This Row],[Credito]]</f>
        <v>4556076.326999994</v>
      </c>
    </row>
    <row r="10" spans="1:12" ht="18" x14ac:dyDescent="0.35">
      <c r="A10" s="1"/>
      <c r="B10" s="15">
        <v>45602</v>
      </c>
      <c r="C10" s="16" t="s">
        <v>19</v>
      </c>
      <c r="D10" s="16"/>
      <c r="E10" s="16"/>
      <c r="F10" s="17" t="s">
        <v>16</v>
      </c>
      <c r="G10" s="18"/>
      <c r="H10" s="17" t="s">
        <v>17</v>
      </c>
      <c r="I10" s="19"/>
      <c r="J10" s="14"/>
      <c r="K10" s="14">
        <v>27.25</v>
      </c>
      <c r="L10" s="20">
        <f>+L9+Tabla1345798102345678911121314345678910111213[[#This Row],[Debito]]-Tabla1345798102345678911121314345678910111213[[#This Row],[Credito]]</f>
        <v>4556049.076999994</v>
      </c>
    </row>
    <row r="11" spans="1:12" ht="18" x14ac:dyDescent="0.35">
      <c r="A11" s="1"/>
      <c r="B11" s="15">
        <v>45602</v>
      </c>
      <c r="C11" s="16" t="s">
        <v>20</v>
      </c>
      <c r="D11" s="16"/>
      <c r="E11" s="16"/>
      <c r="F11" s="17" t="s">
        <v>16</v>
      </c>
      <c r="G11" s="18"/>
      <c r="H11" s="17" t="s">
        <v>17</v>
      </c>
      <c r="I11" s="19"/>
      <c r="J11" s="14"/>
      <c r="K11" s="14">
        <v>33.31</v>
      </c>
      <c r="L11" s="20">
        <f>+L10+Tabla1345798102345678911121314345678910111213[[#This Row],[Debito]]-Tabla1345798102345678911121314345678910111213[[#This Row],[Credito]]</f>
        <v>4556015.7669999944</v>
      </c>
    </row>
    <row r="12" spans="1:12" ht="18" x14ac:dyDescent="0.35">
      <c r="A12" s="1"/>
      <c r="B12" s="15">
        <v>45602</v>
      </c>
      <c r="C12" s="16" t="s">
        <v>21</v>
      </c>
      <c r="D12" s="16"/>
      <c r="E12" s="16"/>
      <c r="F12" s="17" t="s">
        <v>16</v>
      </c>
      <c r="G12" s="18"/>
      <c r="H12" s="17" t="s">
        <v>17</v>
      </c>
      <c r="I12" s="19"/>
      <c r="J12" s="14"/>
      <c r="K12" s="14">
        <v>68.180000000000007</v>
      </c>
      <c r="L12" s="20">
        <f>+L11+Tabla1345798102345678911121314345678910111213[[#This Row],[Debito]]-Tabla1345798102345678911121314345678910111213[[#This Row],[Credito]]</f>
        <v>4555947.5869999947</v>
      </c>
    </row>
    <row r="13" spans="1:12" ht="18" x14ac:dyDescent="0.35">
      <c r="A13" s="1"/>
      <c r="B13" s="15">
        <v>45602</v>
      </c>
      <c r="C13" s="16" t="s">
        <v>22</v>
      </c>
      <c r="D13" s="16"/>
      <c r="E13" s="16"/>
      <c r="F13" s="21" t="s">
        <v>23</v>
      </c>
      <c r="G13" s="18"/>
      <c r="H13" s="17" t="s">
        <v>24</v>
      </c>
      <c r="I13" s="19"/>
      <c r="J13" s="14"/>
      <c r="K13" s="14">
        <v>18165</v>
      </c>
      <c r="L13" s="20">
        <f>+L12+Tabla1345798102345678911121314345678910111213[[#This Row],[Debito]]-Tabla1345798102345678911121314345678910111213[[#This Row],[Credito]]</f>
        <v>4537782.5869999947</v>
      </c>
    </row>
    <row r="14" spans="1:12" ht="18" x14ac:dyDescent="0.35">
      <c r="A14" s="1"/>
      <c r="B14" s="15">
        <v>45602</v>
      </c>
      <c r="C14" s="16" t="s">
        <v>25</v>
      </c>
      <c r="D14" s="16"/>
      <c r="E14" s="16"/>
      <c r="F14" s="21" t="s">
        <v>23</v>
      </c>
      <c r="G14" s="18"/>
      <c r="H14" s="17" t="s">
        <v>24</v>
      </c>
      <c r="I14" s="19"/>
      <c r="J14" s="14"/>
      <c r="K14" s="14">
        <v>18165</v>
      </c>
      <c r="L14" s="20">
        <f>+L13+Tabla1345798102345678911121314345678910111213[[#This Row],[Debito]]-Tabla1345798102345678911121314345678910111213[[#This Row],[Credito]]</f>
        <v>4519617.5869999947</v>
      </c>
    </row>
    <row r="15" spans="1:12" ht="18" x14ac:dyDescent="0.35">
      <c r="A15" s="1"/>
      <c r="B15" s="15">
        <v>45602</v>
      </c>
      <c r="C15" s="16" t="s">
        <v>26</v>
      </c>
      <c r="D15" s="16"/>
      <c r="E15" s="16"/>
      <c r="F15" s="21" t="s">
        <v>23</v>
      </c>
      <c r="G15" s="18"/>
      <c r="H15" s="17" t="s">
        <v>24</v>
      </c>
      <c r="I15" s="19"/>
      <c r="J15" s="14"/>
      <c r="K15" s="14">
        <v>18165</v>
      </c>
      <c r="L15" s="20">
        <f>+L14+Tabla1345798102345678911121314345678910111213[[#This Row],[Debito]]-Tabla1345798102345678911121314345678910111213[[#This Row],[Credito]]</f>
        <v>4501452.5869999947</v>
      </c>
    </row>
    <row r="16" spans="1:12" ht="18" x14ac:dyDescent="0.35">
      <c r="A16" s="1"/>
      <c r="B16" s="15">
        <v>45602</v>
      </c>
      <c r="C16" s="16" t="s">
        <v>27</v>
      </c>
      <c r="D16" s="16"/>
      <c r="E16" s="16"/>
      <c r="F16" s="21" t="s">
        <v>23</v>
      </c>
      <c r="G16" s="18"/>
      <c r="H16" s="17" t="s">
        <v>24</v>
      </c>
      <c r="I16" s="19"/>
      <c r="J16" s="14"/>
      <c r="K16" s="14">
        <v>22207.5</v>
      </c>
      <c r="L16" s="20">
        <f>+L15+Tabla1345798102345678911121314345678910111213[[#This Row],[Debito]]-Tabla1345798102345678911121314345678910111213[[#This Row],[Credito]]</f>
        <v>4479245.0869999947</v>
      </c>
    </row>
    <row r="17" spans="1:12" ht="18" x14ac:dyDescent="0.35">
      <c r="A17" s="1"/>
      <c r="B17" s="15">
        <v>45602</v>
      </c>
      <c r="C17" s="16" t="s">
        <v>28</v>
      </c>
      <c r="D17" s="16"/>
      <c r="E17" s="16"/>
      <c r="F17" s="21" t="s">
        <v>23</v>
      </c>
      <c r="G17" s="18"/>
      <c r="H17" s="17" t="s">
        <v>24</v>
      </c>
      <c r="I17" s="19"/>
      <c r="J17" s="14"/>
      <c r="K17" s="14">
        <v>45450</v>
      </c>
      <c r="L17" s="20">
        <f>+L16+Tabla1345798102345678911121314345678910111213[[#This Row],[Debito]]-Tabla1345798102345678911121314345678910111213[[#This Row],[Credito]]</f>
        <v>4433795.0869999947</v>
      </c>
    </row>
    <row r="18" spans="1:12" ht="18" x14ac:dyDescent="0.35">
      <c r="A18" s="1"/>
      <c r="B18" s="15">
        <v>45603</v>
      </c>
      <c r="C18" s="16" t="s">
        <v>29</v>
      </c>
      <c r="D18" s="16"/>
      <c r="E18" s="16"/>
      <c r="F18" s="17" t="s">
        <v>16</v>
      </c>
      <c r="G18" s="18"/>
      <c r="H18" s="17" t="s">
        <v>17</v>
      </c>
      <c r="I18" s="19"/>
      <c r="J18" s="14"/>
      <c r="K18" s="14">
        <v>81.599999999999994</v>
      </c>
      <c r="L18" s="20">
        <f>+L17+Tabla1345798102345678911121314345678910111213[[#This Row],[Debito]]-Tabla1345798102345678911121314345678910111213[[#This Row],[Credito]]</f>
        <v>4433713.4869999951</v>
      </c>
    </row>
    <row r="19" spans="1:12" ht="18" x14ac:dyDescent="0.35">
      <c r="A19" s="1"/>
      <c r="B19" s="15">
        <v>45603</v>
      </c>
      <c r="C19" s="16" t="s">
        <v>30</v>
      </c>
      <c r="D19" s="16"/>
      <c r="E19" s="16"/>
      <c r="F19" s="17" t="s">
        <v>16</v>
      </c>
      <c r="G19" s="18"/>
      <c r="H19" s="17" t="s">
        <v>17</v>
      </c>
      <c r="I19" s="19"/>
      <c r="J19" s="14"/>
      <c r="K19" s="14">
        <v>94.82</v>
      </c>
      <c r="L19" s="20">
        <f>+L18+Tabla1345798102345678911121314345678910111213[[#This Row],[Debito]]-Tabla1345798102345678911121314345678910111213[[#This Row],[Credito]]</f>
        <v>4433618.6669999948</v>
      </c>
    </row>
    <row r="20" spans="1:12" ht="18" x14ac:dyDescent="0.35">
      <c r="A20" s="1"/>
      <c r="B20" s="15">
        <v>45603</v>
      </c>
      <c r="C20" s="16" t="s">
        <v>31</v>
      </c>
      <c r="D20" s="16"/>
      <c r="E20" s="16"/>
      <c r="F20" s="21" t="s">
        <v>23</v>
      </c>
      <c r="G20" s="18"/>
      <c r="H20" s="17" t="s">
        <v>24</v>
      </c>
      <c r="I20" s="19"/>
      <c r="J20" s="14"/>
      <c r="K20" s="14">
        <v>54400</v>
      </c>
      <c r="L20" s="20">
        <f>+L19+Tabla1345798102345678911121314345678910111213[[#This Row],[Debito]]-Tabla1345798102345678911121314345678910111213[[#This Row],[Credito]]</f>
        <v>4379218.6669999948</v>
      </c>
    </row>
    <row r="21" spans="1:12" ht="18" x14ac:dyDescent="0.35">
      <c r="A21" s="1"/>
      <c r="B21" s="15">
        <v>45603</v>
      </c>
      <c r="C21" s="16" t="s">
        <v>32</v>
      </c>
      <c r="D21" s="16"/>
      <c r="E21" s="16"/>
      <c r="F21" s="21" t="s">
        <v>23</v>
      </c>
      <c r="G21" s="18"/>
      <c r="H21" s="17" t="s">
        <v>24</v>
      </c>
      <c r="I21" s="19"/>
      <c r="J21" s="14"/>
      <c r="K21" s="14">
        <v>63210</v>
      </c>
      <c r="L21" s="20">
        <f>+L20+Tabla1345798102345678911121314345678910111213[[#This Row],[Debito]]-Tabla1345798102345678911121314345678910111213[[#This Row],[Credito]]</f>
        <v>4316008.6669999948</v>
      </c>
    </row>
    <row r="22" spans="1:12" ht="18" x14ac:dyDescent="0.35">
      <c r="A22" s="1"/>
      <c r="B22" s="15">
        <v>45604</v>
      </c>
      <c r="C22" s="16" t="s">
        <v>33</v>
      </c>
      <c r="D22" s="16"/>
      <c r="E22" s="16"/>
      <c r="F22" s="17" t="s">
        <v>16</v>
      </c>
      <c r="G22" s="18"/>
      <c r="H22" s="17" t="s">
        <v>17</v>
      </c>
      <c r="I22" s="19"/>
      <c r="J22" s="14"/>
      <c r="K22" s="14">
        <v>8.82</v>
      </c>
      <c r="L22" s="20">
        <f>+L21+Tabla1345798102345678911121314345678910111213[[#This Row],[Debito]]-Tabla1345798102345678911121314345678910111213[[#This Row],[Credito]]</f>
        <v>4315999.8469999945</v>
      </c>
    </row>
    <row r="23" spans="1:12" ht="18" x14ac:dyDescent="0.35">
      <c r="A23" s="1"/>
      <c r="B23" s="15">
        <v>45604</v>
      </c>
      <c r="C23" s="16" t="s">
        <v>34</v>
      </c>
      <c r="D23" s="16"/>
      <c r="E23" s="16"/>
      <c r="F23" s="17" t="s">
        <v>16</v>
      </c>
      <c r="G23" s="18"/>
      <c r="H23" s="17" t="s">
        <v>17</v>
      </c>
      <c r="I23" s="19"/>
      <c r="J23" s="14"/>
      <c r="K23" s="14">
        <v>8.82</v>
      </c>
      <c r="L23" s="20">
        <f>+L22+Tabla1345798102345678911121314345678910111213[[#This Row],[Debito]]-Tabla1345798102345678911121314345678910111213[[#This Row],[Credito]]</f>
        <v>4315991.0269999942</v>
      </c>
    </row>
    <row r="24" spans="1:12" ht="18" x14ac:dyDescent="0.35">
      <c r="A24" s="1"/>
      <c r="B24" s="15">
        <v>45604</v>
      </c>
      <c r="C24" s="16" t="s">
        <v>35</v>
      </c>
      <c r="D24" s="16"/>
      <c r="E24" s="16"/>
      <c r="F24" s="17" t="s">
        <v>16</v>
      </c>
      <c r="G24" s="18"/>
      <c r="H24" s="17" t="s">
        <v>17</v>
      </c>
      <c r="I24" s="19"/>
      <c r="J24" s="14"/>
      <c r="K24" s="14">
        <v>10.87</v>
      </c>
      <c r="L24" s="20">
        <f>+L23+Tabla1345798102345678911121314345678910111213[[#This Row],[Debito]]-Tabla1345798102345678911121314345678910111213[[#This Row],[Credito]]</f>
        <v>4315980.1569999941</v>
      </c>
    </row>
    <row r="25" spans="1:12" ht="18" x14ac:dyDescent="0.35">
      <c r="A25" s="1"/>
      <c r="B25" s="15">
        <v>45604</v>
      </c>
      <c r="C25" s="16" t="s">
        <v>36</v>
      </c>
      <c r="D25" s="16"/>
      <c r="E25" s="16"/>
      <c r="F25" s="21" t="s">
        <v>23</v>
      </c>
      <c r="G25" s="18"/>
      <c r="H25" s="17" t="s">
        <v>24</v>
      </c>
      <c r="I25" s="19"/>
      <c r="J25" s="14"/>
      <c r="K25" s="14">
        <v>5880</v>
      </c>
      <c r="L25" s="20">
        <f>+L24+Tabla1345798102345678911121314345678910111213[[#This Row],[Debito]]-Tabla1345798102345678911121314345678910111213[[#This Row],[Credito]]</f>
        <v>4310100.1569999941</v>
      </c>
    </row>
    <row r="26" spans="1:12" ht="18" x14ac:dyDescent="0.35">
      <c r="A26" s="1"/>
      <c r="B26" s="15">
        <v>45604</v>
      </c>
      <c r="C26" s="16" t="s">
        <v>37</v>
      </c>
      <c r="D26" s="16"/>
      <c r="E26" s="16"/>
      <c r="F26" s="21" t="s">
        <v>23</v>
      </c>
      <c r="G26" s="18"/>
      <c r="H26" s="17" t="s">
        <v>24</v>
      </c>
      <c r="I26" s="19"/>
      <c r="J26" s="14"/>
      <c r="K26" s="14">
        <v>5880</v>
      </c>
      <c r="L26" s="20">
        <f>+L25+Tabla1345798102345678911121314345678910111213[[#This Row],[Debito]]-Tabla1345798102345678911121314345678910111213[[#This Row],[Credito]]</f>
        <v>4304220.1569999941</v>
      </c>
    </row>
    <row r="27" spans="1:12" ht="18" x14ac:dyDescent="0.35">
      <c r="A27" s="1"/>
      <c r="B27" s="15">
        <v>45604</v>
      </c>
      <c r="C27" s="16" t="s">
        <v>38</v>
      </c>
      <c r="D27" s="16"/>
      <c r="E27" s="16"/>
      <c r="F27" s="21" t="s">
        <v>23</v>
      </c>
      <c r="G27" s="18"/>
      <c r="H27" s="17" t="s">
        <v>24</v>
      </c>
      <c r="I27" s="19"/>
      <c r="J27" s="14"/>
      <c r="K27" s="14">
        <v>7245</v>
      </c>
      <c r="L27" s="20">
        <f>+L26+Tabla1345798102345678911121314345678910111213[[#This Row],[Debito]]-Tabla1345798102345678911121314345678910111213[[#This Row],[Credito]]</f>
        <v>4296975.1569999941</v>
      </c>
    </row>
    <row r="28" spans="1:12" ht="18" x14ac:dyDescent="0.35">
      <c r="A28" s="1"/>
      <c r="B28" s="15">
        <v>45609</v>
      </c>
      <c r="C28" s="16" t="s">
        <v>39</v>
      </c>
      <c r="D28" s="16"/>
      <c r="E28" s="16"/>
      <c r="F28" s="17" t="s">
        <v>16</v>
      </c>
      <c r="G28" s="18"/>
      <c r="H28" s="17" t="s">
        <v>17</v>
      </c>
      <c r="I28" s="19"/>
      <c r="J28" s="14"/>
      <c r="K28" s="14">
        <v>21.11</v>
      </c>
      <c r="L28" s="20">
        <f>+L27+Tabla1345798102345678911121314345678910111213[[#This Row],[Debito]]-Tabla1345798102345678911121314345678910111213[[#This Row],[Credito]]</f>
        <v>4296954.0469999937</v>
      </c>
    </row>
    <row r="29" spans="1:12" ht="18" x14ac:dyDescent="0.35">
      <c r="A29" s="1"/>
      <c r="B29" s="15">
        <v>45609</v>
      </c>
      <c r="C29" s="16" t="s">
        <v>40</v>
      </c>
      <c r="D29" s="16"/>
      <c r="E29" s="16"/>
      <c r="F29" s="17" t="s">
        <v>16</v>
      </c>
      <c r="G29" s="18"/>
      <c r="H29" s="17" t="s">
        <v>17</v>
      </c>
      <c r="I29" s="19"/>
      <c r="J29" s="14"/>
      <c r="K29" s="14">
        <v>21.11</v>
      </c>
      <c r="L29" s="20">
        <f>+L28+Tabla1345798102345678911121314345678910111213[[#This Row],[Debito]]-Tabla1345798102345678911121314345678910111213[[#This Row],[Credito]]</f>
        <v>4296932.9369999934</v>
      </c>
    </row>
    <row r="30" spans="1:12" ht="18" x14ac:dyDescent="0.35">
      <c r="A30" s="1"/>
      <c r="B30" s="15">
        <v>45609</v>
      </c>
      <c r="C30" s="16" t="s">
        <v>41</v>
      </c>
      <c r="D30" s="16"/>
      <c r="E30" s="16"/>
      <c r="F30" s="17" t="s">
        <v>16</v>
      </c>
      <c r="G30" s="18"/>
      <c r="H30" s="17" t="s">
        <v>17</v>
      </c>
      <c r="I30" s="19"/>
      <c r="J30" s="14"/>
      <c r="K30" s="14">
        <v>21.11</v>
      </c>
      <c r="L30" s="20">
        <f>+L29+Tabla1345798102345678911121314345678910111213[[#This Row],[Debito]]-Tabla1345798102345678911121314345678910111213[[#This Row],[Credito]]</f>
        <v>4296911.8269999931</v>
      </c>
    </row>
    <row r="31" spans="1:12" ht="18" x14ac:dyDescent="0.35">
      <c r="A31" s="1"/>
      <c r="B31" s="15">
        <v>45609</v>
      </c>
      <c r="C31" s="16" t="s">
        <v>42</v>
      </c>
      <c r="D31" s="16"/>
      <c r="E31" s="16"/>
      <c r="F31" s="17" t="s">
        <v>16</v>
      </c>
      <c r="G31" s="18"/>
      <c r="H31" s="17" t="s">
        <v>17</v>
      </c>
      <c r="I31" s="19"/>
      <c r="J31" s="14"/>
      <c r="K31" s="14">
        <v>25.83</v>
      </c>
      <c r="L31" s="20">
        <f>+L30+Tabla1345798102345678911121314345678910111213[[#This Row],[Debito]]-Tabla1345798102345678911121314345678910111213[[#This Row],[Credito]]</f>
        <v>4296885.996999993</v>
      </c>
    </row>
    <row r="32" spans="1:12" ht="18" x14ac:dyDescent="0.35">
      <c r="A32" s="1"/>
      <c r="B32" s="15">
        <v>45609</v>
      </c>
      <c r="C32" s="16" t="s">
        <v>43</v>
      </c>
      <c r="D32" s="16"/>
      <c r="E32" s="16"/>
      <c r="F32" s="21" t="s">
        <v>23</v>
      </c>
      <c r="G32" s="18"/>
      <c r="H32" s="17" t="s">
        <v>24</v>
      </c>
      <c r="I32" s="19"/>
      <c r="J32" s="14"/>
      <c r="K32" s="14">
        <v>14070</v>
      </c>
      <c r="L32" s="20">
        <f>+L31+Tabla1345798102345678911121314345678910111213[[#This Row],[Debito]]-Tabla1345798102345678911121314345678910111213[[#This Row],[Credito]]</f>
        <v>4282815.996999993</v>
      </c>
    </row>
    <row r="33" spans="1:12" ht="18" x14ac:dyDescent="0.35">
      <c r="A33" s="1"/>
      <c r="B33" s="15">
        <v>45609</v>
      </c>
      <c r="C33" s="16" t="s">
        <v>44</v>
      </c>
      <c r="D33" s="16"/>
      <c r="E33" s="16"/>
      <c r="F33" s="21" t="s">
        <v>23</v>
      </c>
      <c r="G33" s="18"/>
      <c r="H33" s="17" t="s">
        <v>24</v>
      </c>
      <c r="I33" s="19"/>
      <c r="J33" s="14"/>
      <c r="K33" s="14">
        <v>14070</v>
      </c>
      <c r="L33" s="20">
        <f>+L32+Tabla1345798102345678911121314345678910111213[[#This Row],[Debito]]-Tabla1345798102345678911121314345678910111213[[#This Row],[Credito]]</f>
        <v>4268745.996999993</v>
      </c>
    </row>
    <row r="34" spans="1:12" ht="18" x14ac:dyDescent="0.35">
      <c r="A34" s="1"/>
      <c r="B34" s="15">
        <v>45609</v>
      </c>
      <c r="C34" s="16" t="s">
        <v>45</v>
      </c>
      <c r="D34" s="16"/>
      <c r="E34" s="16"/>
      <c r="F34" s="21" t="s">
        <v>23</v>
      </c>
      <c r="G34" s="18"/>
      <c r="H34" s="17" t="s">
        <v>24</v>
      </c>
      <c r="I34" s="19"/>
      <c r="J34" s="14"/>
      <c r="K34" s="14">
        <v>14070</v>
      </c>
      <c r="L34" s="20">
        <f>+L33+Tabla1345798102345678911121314345678910111213[[#This Row],[Debito]]-Tabla1345798102345678911121314345678910111213[[#This Row],[Credito]]</f>
        <v>4254675.996999993</v>
      </c>
    </row>
    <row r="35" spans="1:12" ht="18" x14ac:dyDescent="0.35">
      <c r="A35" s="1"/>
      <c r="B35" s="15">
        <v>45609</v>
      </c>
      <c r="C35" s="16" t="s">
        <v>46</v>
      </c>
      <c r="D35" s="16"/>
      <c r="E35" s="16"/>
      <c r="F35" s="21" t="s">
        <v>23</v>
      </c>
      <c r="G35" s="18"/>
      <c r="H35" s="17" t="s">
        <v>24</v>
      </c>
      <c r="I35" s="19"/>
      <c r="J35" s="14"/>
      <c r="K35" s="14">
        <v>17220</v>
      </c>
      <c r="L35" s="20">
        <f>+L34+Tabla1345798102345678911121314345678910111213[[#This Row],[Debito]]-Tabla1345798102345678911121314345678910111213[[#This Row],[Credito]]</f>
        <v>4237455.996999993</v>
      </c>
    </row>
    <row r="36" spans="1:12" ht="18" x14ac:dyDescent="0.35">
      <c r="A36" s="1"/>
      <c r="B36" s="15">
        <v>45610</v>
      </c>
      <c r="C36" s="16" t="s">
        <v>47</v>
      </c>
      <c r="D36" s="16"/>
      <c r="E36" s="16"/>
      <c r="F36" s="17" t="s">
        <v>16</v>
      </c>
      <c r="G36" s="18"/>
      <c r="H36" s="17" t="s">
        <v>17</v>
      </c>
      <c r="I36" s="19"/>
      <c r="J36" s="14"/>
      <c r="K36" s="14">
        <v>59.14</v>
      </c>
      <c r="L36" s="20">
        <f>+L35+Tabla1345798102345678911121314345678910111213[[#This Row],[Debito]]-Tabla1345798102345678911121314345678910111213[[#This Row],[Credito]]</f>
        <v>4237396.8569999933</v>
      </c>
    </row>
    <row r="37" spans="1:12" ht="18" x14ac:dyDescent="0.35">
      <c r="A37" s="1"/>
      <c r="B37" s="15">
        <v>45610</v>
      </c>
      <c r="C37" s="16" t="s">
        <v>48</v>
      </c>
      <c r="D37" s="16"/>
      <c r="E37" s="16"/>
      <c r="F37" s="21" t="s">
        <v>23</v>
      </c>
      <c r="G37" s="18"/>
      <c r="H37" s="17" t="s">
        <v>24</v>
      </c>
      <c r="I37" s="19"/>
      <c r="J37" s="14"/>
      <c r="K37" s="14">
        <v>39427.5</v>
      </c>
      <c r="L37" s="20">
        <f>+L36+Tabla1345798102345678911121314345678910111213[[#This Row],[Debito]]-Tabla1345798102345678911121314345678910111213[[#This Row],[Credito]]</f>
        <v>4197969.3569999933</v>
      </c>
    </row>
    <row r="38" spans="1:12" ht="18" x14ac:dyDescent="0.35">
      <c r="A38" s="1"/>
      <c r="B38" s="15">
        <v>45614</v>
      </c>
      <c r="C38" s="16" t="s">
        <v>49</v>
      </c>
      <c r="D38" s="16"/>
      <c r="E38" s="16"/>
      <c r="F38" s="17" t="s">
        <v>16</v>
      </c>
      <c r="G38" s="18"/>
      <c r="H38" s="17" t="s">
        <v>17</v>
      </c>
      <c r="I38" s="19"/>
      <c r="J38" s="14"/>
      <c r="K38" s="14">
        <v>11.81</v>
      </c>
      <c r="L38" s="20">
        <f>+L37+Tabla1345798102345678911121314345678910111213[[#This Row],[Debito]]-Tabla1345798102345678911121314345678910111213[[#This Row],[Credito]]</f>
        <v>4197957.5469999937</v>
      </c>
    </row>
    <row r="39" spans="1:12" ht="18" x14ac:dyDescent="0.35">
      <c r="A39" s="1"/>
      <c r="B39" s="15">
        <v>45616</v>
      </c>
      <c r="C39" s="16" t="s">
        <v>50</v>
      </c>
      <c r="D39" s="16"/>
      <c r="E39" s="16"/>
      <c r="F39" s="17" t="s">
        <v>16</v>
      </c>
      <c r="G39" s="18"/>
      <c r="H39" s="17" t="s">
        <v>17</v>
      </c>
      <c r="I39" s="19"/>
      <c r="J39" s="14"/>
      <c r="K39" s="14">
        <v>66.62</v>
      </c>
      <c r="L39" s="20">
        <f>+L38+Tabla1345798102345678911121314345678910111213[[#This Row],[Debito]]-Tabla1345798102345678911121314345678910111213[[#This Row],[Credito]]</f>
        <v>4197890.9269999936</v>
      </c>
    </row>
    <row r="40" spans="1:12" ht="18" x14ac:dyDescent="0.35">
      <c r="A40" s="1"/>
      <c r="B40" s="15">
        <v>45616</v>
      </c>
      <c r="C40" s="16" t="s">
        <v>51</v>
      </c>
      <c r="D40" s="16"/>
      <c r="E40" s="16"/>
      <c r="F40" s="17" t="s">
        <v>16</v>
      </c>
      <c r="G40" s="18"/>
      <c r="H40" s="17" t="s">
        <v>17</v>
      </c>
      <c r="I40" s="19"/>
      <c r="J40" s="14"/>
      <c r="K40" s="14">
        <v>27.25</v>
      </c>
      <c r="L40" s="20">
        <f>+L39+Tabla1345798102345678911121314345678910111213[[#This Row],[Debito]]-Tabla1345798102345678911121314345678910111213[[#This Row],[Credito]]</f>
        <v>4197863.6769999936</v>
      </c>
    </row>
    <row r="41" spans="1:12" ht="18" x14ac:dyDescent="0.35">
      <c r="A41" s="1"/>
      <c r="B41" s="15">
        <v>45616</v>
      </c>
      <c r="C41" s="16" t="s">
        <v>52</v>
      </c>
      <c r="D41" s="16"/>
      <c r="E41" s="16"/>
      <c r="F41" s="17" t="s">
        <v>16</v>
      </c>
      <c r="G41" s="18"/>
      <c r="H41" s="17" t="s">
        <v>17</v>
      </c>
      <c r="I41" s="19"/>
      <c r="J41" s="14"/>
      <c r="K41" s="14">
        <v>27.25</v>
      </c>
      <c r="L41" s="20">
        <f>+L40+Tabla1345798102345678911121314345678910111213[[#This Row],[Debito]]-Tabla1345798102345678911121314345678910111213[[#This Row],[Credito]]</f>
        <v>4197836.4269999936</v>
      </c>
    </row>
    <row r="42" spans="1:12" ht="18" x14ac:dyDescent="0.35">
      <c r="A42" s="1"/>
      <c r="B42" s="15">
        <v>45616</v>
      </c>
      <c r="C42" s="16" t="s">
        <v>53</v>
      </c>
      <c r="D42" s="16"/>
      <c r="E42" s="16"/>
      <c r="F42" s="17" t="s">
        <v>16</v>
      </c>
      <c r="G42" s="18"/>
      <c r="H42" s="17" t="s">
        <v>17</v>
      </c>
      <c r="I42" s="19"/>
      <c r="J42" s="14"/>
      <c r="K42" s="14">
        <v>27.25</v>
      </c>
      <c r="L42" s="20">
        <f>+L41+Tabla1345798102345678911121314345678910111213[[#This Row],[Debito]]-Tabla1345798102345678911121314345678910111213[[#This Row],[Credito]]</f>
        <v>4197809.1769999936</v>
      </c>
    </row>
    <row r="43" spans="1:12" ht="18" x14ac:dyDescent="0.35">
      <c r="A43" s="1"/>
      <c r="B43" s="15">
        <v>45616</v>
      </c>
      <c r="C43" s="16" t="s">
        <v>54</v>
      </c>
      <c r="D43" s="16"/>
      <c r="E43" s="16"/>
      <c r="F43" s="17" t="s">
        <v>16</v>
      </c>
      <c r="G43" s="18"/>
      <c r="H43" s="17" t="s">
        <v>17</v>
      </c>
      <c r="I43" s="19"/>
      <c r="J43" s="14"/>
      <c r="K43" s="14">
        <v>33.31</v>
      </c>
      <c r="L43" s="20">
        <f>+L42+Tabla1345798102345678911121314345678910111213[[#This Row],[Debito]]-Tabla1345798102345678911121314345678910111213[[#This Row],[Credito]]</f>
        <v>4197775.866999994</v>
      </c>
    </row>
    <row r="44" spans="1:12" ht="18" x14ac:dyDescent="0.35">
      <c r="A44" s="1"/>
      <c r="B44" s="15">
        <v>45616</v>
      </c>
      <c r="C44" s="16" t="s">
        <v>55</v>
      </c>
      <c r="D44" s="16"/>
      <c r="E44" s="16"/>
      <c r="F44" s="17" t="s">
        <v>16</v>
      </c>
      <c r="G44" s="18"/>
      <c r="H44" s="17" t="s">
        <v>17</v>
      </c>
      <c r="I44" s="19"/>
      <c r="J44" s="14"/>
      <c r="K44" s="14">
        <v>88.73</v>
      </c>
      <c r="L44" s="20">
        <f>+L43+Tabla1345798102345678911121314345678910111213[[#This Row],[Debito]]-Tabla1345798102345678911121314345678910111213[[#This Row],[Credito]]</f>
        <v>4197687.1369999936</v>
      </c>
    </row>
    <row r="45" spans="1:12" ht="18" x14ac:dyDescent="0.35">
      <c r="A45" s="1"/>
      <c r="B45" s="15">
        <v>45616</v>
      </c>
      <c r="C45" s="16" t="s">
        <v>56</v>
      </c>
      <c r="D45" s="16"/>
      <c r="E45" s="16"/>
      <c r="F45" s="17" t="s">
        <v>16</v>
      </c>
      <c r="G45" s="18"/>
      <c r="H45" s="17" t="s">
        <v>17</v>
      </c>
      <c r="I45" s="19"/>
      <c r="J45" s="14"/>
      <c r="K45" s="14">
        <v>75.3</v>
      </c>
      <c r="L45" s="20">
        <f>+L44+Tabla1345798102345678911121314345678910111213[[#This Row],[Debito]]-Tabla1345798102345678911121314345678910111213[[#This Row],[Credito]]</f>
        <v>4197611.8369999938</v>
      </c>
    </row>
    <row r="46" spans="1:12" ht="18" x14ac:dyDescent="0.35">
      <c r="A46" s="1"/>
      <c r="B46" s="15">
        <v>45618</v>
      </c>
      <c r="C46" s="16" t="s">
        <v>57</v>
      </c>
      <c r="D46" s="16"/>
      <c r="E46" s="16"/>
      <c r="F46" s="17" t="s">
        <v>16</v>
      </c>
      <c r="G46" s="18"/>
      <c r="H46" s="17" t="s">
        <v>17</v>
      </c>
      <c r="I46" s="19"/>
      <c r="J46" s="14"/>
      <c r="K46" s="14">
        <v>103.08</v>
      </c>
      <c r="L46" s="20">
        <f>+L45+Tabla1345798102345678911121314345678910111213[[#This Row],[Debito]]-Tabla1345798102345678911121314345678910111213[[#This Row],[Credito]]</f>
        <v>4197508.7569999937</v>
      </c>
    </row>
    <row r="47" spans="1:12" ht="18" x14ac:dyDescent="0.35">
      <c r="A47" s="1"/>
      <c r="B47" s="15">
        <v>45618</v>
      </c>
      <c r="C47" s="16" t="s">
        <v>58</v>
      </c>
      <c r="D47" s="16"/>
      <c r="E47" s="16"/>
      <c r="F47" s="17" t="s">
        <v>16</v>
      </c>
      <c r="G47" s="18"/>
      <c r="H47" s="17" t="s">
        <v>17</v>
      </c>
      <c r="I47" s="19"/>
      <c r="J47" s="14"/>
      <c r="K47" s="14">
        <v>51.82</v>
      </c>
      <c r="L47" s="20">
        <f>+L46+Tabla1345798102345678911121314345678910111213[[#This Row],[Debito]]-Tabla1345798102345678911121314345678910111213[[#This Row],[Credito]]</f>
        <v>4197456.9369999934</v>
      </c>
    </row>
    <row r="48" spans="1:12" ht="18" x14ac:dyDescent="0.35">
      <c r="A48" s="1"/>
      <c r="B48" s="15">
        <v>45618</v>
      </c>
      <c r="C48" s="16" t="s">
        <v>59</v>
      </c>
      <c r="D48" s="16"/>
      <c r="E48" s="16"/>
      <c r="F48" s="17" t="s">
        <v>16</v>
      </c>
      <c r="G48" s="18"/>
      <c r="H48" s="17" t="s">
        <v>17</v>
      </c>
      <c r="I48" s="19"/>
      <c r="J48" s="14"/>
      <c r="K48" s="14">
        <v>63.24</v>
      </c>
      <c r="L48" s="20">
        <f>+L47+Tabla1345798102345678911121314345678910111213[[#This Row],[Debito]]-Tabla1345798102345678911121314345678910111213[[#This Row],[Credito]]</f>
        <v>4197393.6969999932</v>
      </c>
    </row>
    <row r="49" spans="1:13" ht="18" x14ac:dyDescent="0.35">
      <c r="A49" s="1"/>
      <c r="B49" s="15">
        <v>45614</v>
      </c>
      <c r="C49" s="16" t="s">
        <v>60</v>
      </c>
      <c r="D49" s="16"/>
      <c r="E49" s="16"/>
      <c r="F49" s="21" t="s">
        <v>23</v>
      </c>
      <c r="G49" s="18"/>
      <c r="H49" s="17" t="s">
        <v>24</v>
      </c>
      <c r="I49" s="19"/>
      <c r="J49" s="14"/>
      <c r="K49" s="14">
        <v>7875</v>
      </c>
      <c r="L49" s="20">
        <f>+L48+Tabla1345798102345678911121314345678910111213[[#This Row],[Debito]]-Tabla1345798102345678911121314345678910111213[[#This Row],[Credito]]</f>
        <v>4189518.6969999932</v>
      </c>
    </row>
    <row r="50" spans="1:13" ht="18" x14ac:dyDescent="0.35">
      <c r="A50" s="1"/>
      <c r="B50" s="15">
        <v>45616</v>
      </c>
      <c r="C50" s="16" t="s">
        <v>61</v>
      </c>
      <c r="D50" s="16"/>
      <c r="E50" s="16"/>
      <c r="F50" s="21" t="s">
        <v>23</v>
      </c>
      <c r="G50" s="18"/>
      <c r="H50" s="17" t="s">
        <v>24</v>
      </c>
      <c r="I50" s="19"/>
      <c r="J50" s="14"/>
      <c r="K50" s="14">
        <v>44415</v>
      </c>
      <c r="L50" s="20">
        <f>+L49+Tabla1345798102345678911121314345678910111213[[#This Row],[Debito]]-Tabla1345798102345678911121314345678910111213[[#This Row],[Credito]]</f>
        <v>4145103.6969999932</v>
      </c>
      <c r="M50" s="22">
        <f>+L49-4987161.15</f>
        <v>-797642.4530000072</v>
      </c>
    </row>
    <row r="51" spans="1:13" ht="18" x14ac:dyDescent="0.35">
      <c r="A51" s="1"/>
      <c r="B51" s="15">
        <v>45616</v>
      </c>
      <c r="C51" s="16" t="s">
        <v>62</v>
      </c>
      <c r="D51" s="16"/>
      <c r="E51" s="16"/>
      <c r="F51" s="21" t="s">
        <v>23</v>
      </c>
      <c r="G51" s="18"/>
      <c r="H51" s="17" t="s">
        <v>24</v>
      </c>
      <c r="I51" s="19"/>
      <c r="J51" s="14"/>
      <c r="K51" s="14">
        <v>18165</v>
      </c>
      <c r="L51" s="20">
        <f>+L50+Tabla1345798102345678911121314345678910111213[[#This Row],[Debito]]-Tabla1345798102345678911121314345678910111213[[#This Row],[Credito]]</f>
        <v>4126938.6969999932</v>
      </c>
    </row>
    <row r="52" spans="1:13" ht="18" x14ac:dyDescent="0.35">
      <c r="A52" s="1"/>
      <c r="B52" s="15">
        <v>45616</v>
      </c>
      <c r="C52" s="16" t="s">
        <v>63</v>
      </c>
      <c r="D52" s="16"/>
      <c r="E52" s="16"/>
      <c r="F52" s="21" t="s">
        <v>23</v>
      </c>
      <c r="G52" s="18"/>
      <c r="H52" s="17" t="s">
        <v>24</v>
      </c>
      <c r="I52" s="19"/>
      <c r="J52" s="14"/>
      <c r="K52" s="14">
        <v>18165</v>
      </c>
      <c r="L52" s="20">
        <f>+L51+Tabla1345798102345678911121314345678910111213[[#This Row],[Debito]]-Tabla1345798102345678911121314345678910111213[[#This Row],[Credito]]</f>
        <v>4108773.6969999932</v>
      </c>
    </row>
    <row r="53" spans="1:13" ht="18" x14ac:dyDescent="0.35">
      <c r="A53" s="1"/>
      <c r="B53" s="15">
        <v>45616</v>
      </c>
      <c r="C53" s="16" t="s">
        <v>64</v>
      </c>
      <c r="D53" s="16"/>
      <c r="E53" s="16"/>
      <c r="F53" s="21" t="s">
        <v>23</v>
      </c>
      <c r="G53" s="18"/>
      <c r="H53" s="17" t="s">
        <v>24</v>
      </c>
      <c r="I53" s="19"/>
      <c r="J53" s="14"/>
      <c r="K53" s="14">
        <v>18165</v>
      </c>
      <c r="L53" s="20">
        <f>+L52+Tabla1345798102345678911121314345678910111213[[#This Row],[Debito]]-Tabla1345798102345678911121314345678910111213[[#This Row],[Credito]]</f>
        <v>4090608.6969999932</v>
      </c>
    </row>
    <row r="54" spans="1:13" ht="18" x14ac:dyDescent="0.35">
      <c r="A54" s="1"/>
      <c r="B54" s="15">
        <v>45616</v>
      </c>
      <c r="C54" s="16" t="s">
        <v>65</v>
      </c>
      <c r="D54" s="16"/>
      <c r="E54" s="16"/>
      <c r="F54" s="21" t="s">
        <v>23</v>
      </c>
      <c r="G54" s="18"/>
      <c r="H54" s="17" t="s">
        <v>24</v>
      </c>
      <c r="I54" s="19"/>
      <c r="J54" s="14"/>
      <c r="K54" s="14">
        <v>22207.5</v>
      </c>
      <c r="L54" s="20">
        <f>+L53+Tabla1345798102345678911121314345678910111213[[#This Row],[Debito]]-Tabla1345798102345678911121314345678910111213[[#This Row],[Credito]]</f>
        <v>4068401.1969999932</v>
      </c>
    </row>
    <row r="55" spans="1:13" ht="18" x14ac:dyDescent="0.35">
      <c r="A55" s="1"/>
      <c r="B55" s="15">
        <v>45616</v>
      </c>
      <c r="C55" s="16" t="s">
        <v>66</v>
      </c>
      <c r="D55" s="16"/>
      <c r="E55" s="16"/>
      <c r="F55" s="21" t="s">
        <v>23</v>
      </c>
      <c r="G55" s="18"/>
      <c r="H55" s="17" t="s">
        <v>24</v>
      </c>
      <c r="I55" s="19"/>
      <c r="J55" s="14"/>
      <c r="K55" s="14">
        <v>59150</v>
      </c>
      <c r="L55" s="20">
        <f>+L54+Tabla1345798102345678911121314345678910111213[[#This Row],[Debito]]-Tabla1345798102345678911121314345678910111213[[#This Row],[Credito]]</f>
        <v>4009251.1969999932</v>
      </c>
    </row>
    <row r="56" spans="1:13" ht="18" x14ac:dyDescent="0.35">
      <c r="A56" s="1"/>
      <c r="B56" s="15">
        <v>45616</v>
      </c>
      <c r="C56" s="16" t="s">
        <v>67</v>
      </c>
      <c r="D56" s="16"/>
      <c r="E56" s="16"/>
      <c r="F56" s="21" t="s">
        <v>23</v>
      </c>
      <c r="G56" s="18"/>
      <c r="H56" s="17" t="s">
        <v>24</v>
      </c>
      <c r="I56" s="19"/>
      <c r="J56" s="14"/>
      <c r="K56" s="14">
        <v>50200</v>
      </c>
      <c r="L56" s="20">
        <f>+L55+Tabla1345798102345678911121314345678910111213[[#This Row],[Debito]]-Tabla1345798102345678911121314345678910111213[[#This Row],[Credito]]</f>
        <v>3959051.1969999932</v>
      </c>
    </row>
    <row r="57" spans="1:13" ht="18" x14ac:dyDescent="0.35">
      <c r="A57" s="1"/>
      <c r="B57" s="15">
        <v>45618</v>
      </c>
      <c r="C57" s="16" t="s">
        <v>68</v>
      </c>
      <c r="D57" s="16"/>
      <c r="E57" s="16"/>
      <c r="F57" s="21" t="s">
        <v>23</v>
      </c>
      <c r="G57" s="18"/>
      <c r="H57" s="17" t="s">
        <v>24</v>
      </c>
      <c r="I57" s="19"/>
      <c r="J57" s="14"/>
      <c r="K57" s="14">
        <v>68722.5</v>
      </c>
      <c r="L57" s="20">
        <f>+L56+Tabla1345798102345678911121314345678910111213[[#This Row],[Debito]]-Tabla1345798102345678911121314345678910111213[[#This Row],[Credito]]</f>
        <v>3890328.6969999932</v>
      </c>
    </row>
    <row r="58" spans="1:13" ht="18" x14ac:dyDescent="0.35">
      <c r="A58" s="1"/>
      <c r="B58" s="15">
        <v>45618</v>
      </c>
      <c r="C58" s="16" t="s">
        <v>69</v>
      </c>
      <c r="D58" s="16"/>
      <c r="E58" s="16"/>
      <c r="F58" s="21" t="s">
        <v>23</v>
      </c>
      <c r="G58" s="18"/>
      <c r="H58" s="17" t="s">
        <v>24</v>
      </c>
      <c r="I58" s="19"/>
      <c r="J58" s="14"/>
      <c r="K58" s="14">
        <v>34545</v>
      </c>
      <c r="L58" s="20">
        <f>+L57+Tabla1345798102345678911121314345678910111213[[#This Row],[Debito]]-Tabla1345798102345678911121314345678910111213[[#This Row],[Credito]]</f>
        <v>3855783.6969999932</v>
      </c>
    </row>
    <row r="59" spans="1:13" ht="18" x14ac:dyDescent="0.35">
      <c r="A59" s="1"/>
      <c r="B59" s="15">
        <v>45618</v>
      </c>
      <c r="C59" s="16" t="s">
        <v>70</v>
      </c>
      <c r="D59" s="16"/>
      <c r="E59" s="16"/>
      <c r="F59" s="21" t="s">
        <v>23</v>
      </c>
      <c r="G59" s="18"/>
      <c r="H59" s="17" t="s">
        <v>24</v>
      </c>
      <c r="I59" s="19"/>
      <c r="J59" s="14"/>
      <c r="K59" s="14">
        <v>42157.5</v>
      </c>
      <c r="L59" s="20">
        <f>+L58+Tabla1345798102345678911121314345678910111213[[#This Row],[Debito]]-Tabla1345798102345678911121314345678910111213[[#This Row],[Credito]]</f>
        <v>3813626.1969999932</v>
      </c>
    </row>
    <row r="60" spans="1:13" ht="18" x14ac:dyDescent="0.35">
      <c r="A60" s="1"/>
      <c r="B60" s="15">
        <v>45622</v>
      </c>
      <c r="C60" s="16" t="s">
        <v>71</v>
      </c>
      <c r="D60" s="16"/>
      <c r="E60" s="16"/>
      <c r="F60" s="21" t="s">
        <v>72</v>
      </c>
      <c r="G60" s="18"/>
      <c r="H60" s="17" t="s">
        <v>73</v>
      </c>
      <c r="I60" s="19"/>
      <c r="J60" s="14">
        <v>2173846.88</v>
      </c>
      <c r="K60" s="14"/>
      <c r="L60" s="20">
        <f>+L59+Tabla1345798102345678911121314345678910111213[[#This Row],[Debito]]-Tabla1345798102345678911121314345678910111213[[#This Row],[Credito]]</f>
        <v>5987473.0769999931</v>
      </c>
    </row>
    <row r="61" spans="1:13" ht="18" x14ac:dyDescent="0.35">
      <c r="A61" s="1"/>
      <c r="B61" s="15">
        <v>45623</v>
      </c>
      <c r="C61" s="16" t="s">
        <v>74</v>
      </c>
      <c r="D61" s="16"/>
      <c r="E61" s="16"/>
      <c r="F61" s="21" t="s">
        <v>23</v>
      </c>
      <c r="G61" s="18"/>
      <c r="H61" s="17" t="s">
        <v>75</v>
      </c>
      <c r="I61" s="19"/>
      <c r="J61" s="14"/>
      <c r="K61" s="14">
        <v>271925</v>
      </c>
      <c r="L61" s="20">
        <f>+L60+Tabla1345798102345678911121314345678910111213[[#This Row],[Debito]]-Tabla1345798102345678911121314345678910111213[[#This Row],[Credito]]</f>
        <v>5715548.0769999931</v>
      </c>
    </row>
    <row r="62" spans="1:13" ht="18" x14ac:dyDescent="0.35">
      <c r="A62" s="1"/>
      <c r="B62" s="15">
        <v>45624</v>
      </c>
      <c r="C62" s="16" t="s">
        <v>76</v>
      </c>
      <c r="D62" s="16"/>
      <c r="E62" s="16"/>
      <c r="F62" s="17" t="s">
        <v>16</v>
      </c>
      <c r="G62" s="18"/>
      <c r="H62" s="17" t="s">
        <v>77</v>
      </c>
      <c r="I62" s="19"/>
      <c r="J62" s="14"/>
      <c r="K62" s="14">
        <v>407.89</v>
      </c>
      <c r="L62" s="20">
        <f>+L61+Tabla1345798102345678911121314345678910111213[[#This Row],[Debito]]-Tabla1345798102345678911121314345678910111213[[#This Row],[Credito]]</f>
        <v>5715140.1869999934</v>
      </c>
    </row>
    <row r="63" spans="1:13" ht="18" x14ac:dyDescent="0.35">
      <c r="A63" s="1"/>
      <c r="B63" s="15">
        <v>45625</v>
      </c>
      <c r="C63" s="16" t="s">
        <v>78</v>
      </c>
      <c r="D63" s="16"/>
      <c r="E63" s="16"/>
      <c r="F63" s="17" t="s">
        <v>23</v>
      </c>
      <c r="G63" s="18"/>
      <c r="H63" s="17" t="s">
        <v>24</v>
      </c>
      <c r="I63" s="19"/>
      <c r="J63" s="14"/>
      <c r="K63" s="14">
        <v>23625</v>
      </c>
      <c r="L63" s="20">
        <f>+L62+Tabla1345798102345678911121314345678910111213[[#This Row],[Debito]]-Tabla1345798102345678911121314345678910111213[[#This Row],[Credito]]</f>
        <v>5691515.1869999934</v>
      </c>
    </row>
    <row r="64" spans="1:13" ht="18" x14ac:dyDescent="0.35">
      <c r="A64" s="1"/>
      <c r="B64" s="15">
        <v>45625</v>
      </c>
      <c r="C64" s="16" t="s">
        <v>79</v>
      </c>
      <c r="D64" s="16"/>
      <c r="E64" s="16"/>
      <c r="F64" s="17" t="s">
        <v>16</v>
      </c>
      <c r="G64" s="18"/>
      <c r="H64" s="17" t="s">
        <v>17</v>
      </c>
      <c r="I64" s="19"/>
      <c r="J64" s="14"/>
      <c r="K64" s="14">
        <v>35.44</v>
      </c>
      <c r="L64" s="20">
        <f>+L63+Tabla1345798102345678911121314345678910111213[[#This Row],[Debito]]-Tabla1345798102345678911121314345678910111213[[#This Row],[Credito]]</f>
        <v>5691479.746999993</v>
      </c>
      <c r="M64" s="22">
        <f>4668216.16-4559420.71</f>
        <v>108795.45000000019</v>
      </c>
    </row>
    <row r="65" spans="1:12" ht="18" x14ac:dyDescent="0.35">
      <c r="A65" s="1"/>
      <c r="B65" s="15">
        <v>45625</v>
      </c>
      <c r="C65" s="16" t="s">
        <v>80</v>
      </c>
      <c r="D65" s="16"/>
      <c r="E65" s="16"/>
      <c r="F65" s="21" t="s">
        <v>23</v>
      </c>
      <c r="G65" s="18"/>
      <c r="H65" s="17" t="s">
        <v>24</v>
      </c>
      <c r="I65" s="19"/>
      <c r="J65" s="14"/>
      <c r="K65" s="14">
        <v>39800</v>
      </c>
      <c r="L65" s="20">
        <f>+L64+Tabla1345798102345678911121314345678910111213[[#This Row],[Debito]]-Tabla1345798102345678911121314345678910111213[[#This Row],[Credito]]</f>
        <v>5651679.746999993</v>
      </c>
    </row>
    <row r="66" spans="1:12" ht="18" x14ac:dyDescent="0.35">
      <c r="A66" s="1"/>
      <c r="B66" s="15">
        <v>45625</v>
      </c>
      <c r="C66" s="16" t="s">
        <v>81</v>
      </c>
      <c r="D66" s="16"/>
      <c r="E66" s="16"/>
      <c r="F66" s="17" t="s">
        <v>16</v>
      </c>
      <c r="G66" s="18"/>
      <c r="H66" s="17" t="s">
        <v>17</v>
      </c>
      <c r="I66" s="19"/>
      <c r="J66" s="14"/>
      <c r="K66" s="14">
        <v>59.7</v>
      </c>
      <c r="L66" s="20">
        <f>+L65+Tabla1345798102345678911121314345678910111213[[#This Row],[Debito]]-Tabla1345798102345678911121314345678910111213[[#This Row],[Credito]]</f>
        <v>5651620.0469999928</v>
      </c>
    </row>
    <row r="67" spans="1:12" ht="18" x14ac:dyDescent="0.35">
      <c r="A67" s="1"/>
      <c r="B67" s="15">
        <v>45625</v>
      </c>
      <c r="C67" s="16" t="s">
        <v>82</v>
      </c>
      <c r="D67" s="16"/>
      <c r="E67" s="16"/>
      <c r="F67" s="17" t="s">
        <v>23</v>
      </c>
      <c r="G67" s="18"/>
      <c r="H67" s="17" t="s">
        <v>24</v>
      </c>
      <c r="I67" s="19"/>
      <c r="J67" s="14"/>
      <c r="K67" s="14">
        <v>50200</v>
      </c>
      <c r="L67" s="20">
        <f>+L66+Tabla1345798102345678911121314345678910111213[[#This Row],[Debito]]-Tabla1345798102345678911121314345678910111213[[#This Row],[Credito]]</f>
        <v>5601420.0469999928</v>
      </c>
    </row>
    <row r="68" spans="1:12" ht="18" x14ac:dyDescent="0.35">
      <c r="A68" s="1"/>
      <c r="B68" s="15">
        <v>45625</v>
      </c>
      <c r="C68" s="16" t="s">
        <v>83</v>
      </c>
      <c r="D68" s="16"/>
      <c r="E68" s="16"/>
      <c r="F68" s="17" t="s">
        <v>16</v>
      </c>
      <c r="G68" s="18"/>
      <c r="H68" s="17" t="s">
        <v>17</v>
      </c>
      <c r="I68" s="19"/>
      <c r="J68" s="14"/>
      <c r="K68" s="23">
        <v>75.3</v>
      </c>
      <c r="L68" s="20">
        <f>+L67+Tabla1345798102345678911121314345678910111213[[#This Row],[Debito]]-Tabla1345798102345678911121314345678910111213[[#This Row],[Credito]]</f>
        <v>5601344.746999993</v>
      </c>
    </row>
    <row r="69" spans="1:12" ht="18" x14ac:dyDescent="0.35">
      <c r="A69" s="1"/>
      <c r="B69" s="15">
        <v>45625</v>
      </c>
      <c r="C69" s="16" t="s">
        <v>84</v>
      </c>
      <c r="D69" s="16"/>
      <c r="E69" s="16"/>
      <c r="F69" s="17" t="s">
        <v>23</v>
      </c>
      <c r="G69" s="18"/>
      <c r="H69" s="17" t="s">
        <v>24</v>
      </c>
      <c r="I69" s="19"/>
      <c r="J69" s="14"/>
      <c r="K69" s="23">
        <v>22207.5</v>
      </c>
      <c r="L69" s="20">
        <f>+L68+Tabla1345798102345678911121314345678910111213[[#This Row],[Debito]]-Tabla1345798102345678911121314345678910111213[[#This Row],[Credito]]</f>
        <v>5579137.246999993</v>
      </c>
    </row>
    <row r="70" spans="1:12" ht="18" x14ac:dyDescent="0.35">
      <c r="A70" s="1"/>
      <c r="B70" s="15">
        <v>45625</v>
      </c>
      <c r="C70" s="16" t="s">
        <v>85</v>
      </c>
      <c r="D70" s="19"/>
      <c r="F70" s="17" t="s">
        <v>16</v>
      </c>
      <c r="G70" s="18"/>
      <c r="H70" s="17" t="s">
        <v>17</v>
      </c>
      <c r="I70" s="24"/>
      <c r="J70" s="14"/>
      <c r="K70" s="23">
        <v>33.31</v>
      </c>
      <c r="L70" s="20">
        <f>+L69+Tabla1345798102345678911121314345678910111213[[#This Row],[Debito]]-Tabla1345798102345678911121314345678910111213[[#This Row],[Credito]]</f>
        <v>5579103.9369999934</v>
      </c>
    </row>
    <row r="71" spans="1:12" ht="18" x14ac:dyDescent="0.35">
      <c r="A71" s="1"/>
      <c r="B71" s="15">
        <v>45625</v>
      </c>
      <c r="C71" s="16" t="s">
        <v>86</v>
      </c>
      <c r="D71" s="16"/>
      <c r="E71" s="16"/>
      <c r="F71" s="17" t="s">
        <v>23</v>
      </c>
      <c r="G71" s="18"/>
      <c r="H71" s="17" t="s">
        <v>24</v>
      </c>
      <c r="I71" s="25"/>
      <c r="J71" s="14"/>
      <c r="K71" s="23">
        <v>18165</v>
      </c>
      <c r="L71" s="20">
        <f>+L70+Tabla1345798102345678911121314345678910111213[[#This Row],[Debito]]-Tabla1345798102345678911121314345678910111213[[#This Row],[Credito]]</f>
        <v>5560938.9369999934</v>
      </c>
    </row>
    <row r="72" spans="1:12" ht="18" x14ac:dyDescent="0.35">
      <c r="A72" s="1"/>
      <c r="B72" s="15">
        <v>45625</v>
      </c>
      <c r="C72" s="16" t="s">
        <v>87</v>
      </c>
      <c r="D72" s="16"/>
      <c r="E72" s="16"/>
      <c r="F72" s="17" t="s">
        <v>16</v>
      </c>
      <c r="G72" s="18"/>
      <c r="H72" s="17" t="s">
        <v>17</v>
      </c>
      <c r="I72" s="19"/>
      <c r="J72" s="14"/>
      <c r="K72" s="23">
        <v>27.25</v>
      </c>
      <c r="L72" s="20">
        <f>+L71+Tabla1345798102345678911121314345678910111213[[#This Row],[Debito]]-Tabla1345798102345678911121314345678910111213[[#This Row],[Credito]]</f>
        <v>5560911.6869999934</v>
      </c>
    </row>
    <row r="73" spans="1:12" ht="18" x14ac:dyDescent="0.35">
      <c r="A73" s="1"/>
      <c r="B73" s="15">
        <v>45625</v>
      </c>
      <c r="C73" s="16" t="s">
        <v>88</v>
      </c>
      <c r="D73" s="16"/>
      <c r="E73" s="16"/>
      <c r="F73" s="17" t="s">
        <v>23</v>
      </c>
      <c r="G73" s="18"/>
      <c r="H73" s="17" t="s">
        <v>24</v>
      </c>
      <c r="I73" s="19"/>
      <c r="J73" s="14"/>
      <c r="K73" s="23">
        <v>18165</v>
      </c>
      <c r="L73" s="20">
        <f>+L72+Tabla1345798102345678911121314345678910111213[[#This Row],[Debito]]-Tabla1345798102345678911121314345678910111213[[#This Row],[Credito]]</f>
        <v>5542746.6869999934</v>
      </c>
    </row>
    <row r="74" spans="1:12" ht="18" x14ac:dyDescent="0.35">
      <c r="A74" s="1"/>
      <c r="B74" s="15">
        <v>45625</v>
      </c>
      <c r="C74" s="16" t="s">
        <v>89</v>
      </c>
      <c r="D74" s="16"/>
      <c r="E74" s="16"/>
      <c r="F74" s="17" t="s">
        <v>16</v>
      </c>
      <c r="G74" s="18"/>
      <c r="H74" s="17" t="s">
        <v>17</v>
      </c>
      <c r="I74" s="19"/>
      <c r="J74" s="14"/>
      <c r="K74" s="23">
        <v>27.25</v>
      </c>
      <c r="L74" s="20">
        <f>+L73+Tabla1345798102345678911121314345678910111213[[#This Row],[Debito]]-Tabla1345798102345678911121314345678910111213[[#This Row],[Credito]]</f>
        <v>5542719.4369999934</v>
      </c>
    </row>
    <row r="75" spans="1:12" ht="18" x14ac:dyDescent="0.35">
      <c r="A75" s="1"/>
      <c r="B75" s="15">
        <v>45625</v>
      </c>
      <c r="C75" s="16" t="s">
        <v>90</v>
      </c>
      <c r="D75" s="16"/>
      <c r="E75" s="16"/>
      <c r="F75" s="17" t="s">
        <v>23</v>
      </c>
      <c r="G75" s="18"/>
      <c r="H75" s="17" t="s">
        <v>24</v>
      </c>
      <c r="I75" s="19"/>
      <c r="J75" s="14"/>
      <c r="K75" s="23">
        <v>18165</v>
      </c>
      <c r="L75" s="20">
        <f>+L74+Tabla1345798102345678911121314345678910111213[[#This Row],[Debito]]-Tabla1345798102345678911121314345678910111213[[#This Row],[Credito]]</f>
        <v>5524554.4369999934</v>
      </c>
    </row>
    <row r="76" spans="1:12" ht="18" x14ac:dyDescent="0.35">
      <c r="A76" s="1"/>
      <c r="B76" s="15">
        <v>45625</v>
      </c>
      <c r="C76" s="16" t="s">
        <v>91</v>
      </c>
      <c r="D76" s="16"/>
      <c r="E76" s="16"/>
      <c r="F76" s="17" t="s">
        <v>16</v>
      </c>
      <c r="G76" s="18"/>
      <c r="H76" s="17" t="s">
        <v>17</v>
      </c>
      <c r="I76" s="19"/>
      <c r="J76" s="14"/>
      <c r="K76" s="14">
        <v>27.25</v>
      </c>
      <c r="L76" s="20">
        <f>+L75+Tabla1345798102345678911121314345678910111213[[#This Row],[Debito]]-Tabla1345798102345678911121314345678910111213[[#This Row],[Credito]]</f>
        <v>5524527.1869999934</v>
      </c>
    </row>
    <row r="77" spans="1:12" ht="18" x14ac:dyDescent="0.35">
      <c r="A77" s="1"/>
      <c r="B77" s="15">
        <v>45625</v>
      </c>
      <c r="C77" s="16" t="s">
        <v>92</v>
      </c>
      <c r="D77" s="16"/>
      <c r="E77" s="16"/>
      <c r="F77" s="21" t="s">
        <v>72</v>
      </c>
      <c r="G77" s="18"/>
      <c r="H77" s="17" t="s">
        <v>93</v>
      </c>
      <c r="I77" s="19"/>
      <c r="J77" s="14"/>
      <c r="K77" s="14">
        <v>150000</v>
      </c>
      <c r="L77" s="20">
        <f>+L76+Tabla1345798102345678911121314345678910111213[[#This Row],[Debito]]-Tabla1345798102345678911121314345678910111213[[#This Row],[Credito]]</f>
        <v>5374527.1869999934</v>
      </c>
    </row>
    <row r="78" spans="1:12" ht="18" x14ac:dyDescent="0.35">
      <c r="A78" s="1"/>
      <c r="B78" s="15">
        <v>45625</v>
      </c>
      <c r="C78" s="16" t="s">
        <v>94</v>
      </c>
      <c r="D78" s="16"/>
      <c r="E78" s="16"/>
      <c r="F78" s="17" t="s">
        <v>16</v>
      </c>
      <c r="G78" s="18"/>
      <c r="H78" s="17" t="s">
        <v>95</v>
      </c>
      <c r="I78" s="19"/>
      <c r="J78" s="14"/>
      <c r="K78" s="14">
        <v>80</v>
      </c>
      <c r="L78" s="20">
        <f>+L77+Tabla1345798102345678911121314345678910111213[[#This Row],[Debito]]-Tabla1345798102345678911121314345678910111213[[#This Row],[Credito]]</f>
        <v>5374447.1869999934</v>
      </c>
    </row>
    <row r="79" spans="1:12" ht="18" x14ac:dyDescent="0.35">
      <c r="A79" s="1"/>
      <c r="B79" s="15">
        <v>45625</v>
      </c>
      <c r="C79" s="16" t="s">
        <v>96</v>
      </c>
      <c r="D79" s="26"/>
      <c r="E79" s="26"/>
      <c r="F79" s="17" t="s">
        <v>23</v>
      </c>
      <c r="G79" s="19"/>
      <c r="H79" s="17" t="s">
        <v>24</v>
      </c>
      <c r="I79" s="19"/>
      <c r="J79" s="14"/>
      <c r="K79" s="14">
        <v>6900</v>
      </c>
      <c r="L79" s="20">
        <f>+L78+Tabla1345798102345678911121314345678910111213[[#This Row],[Debito]]-Tabla1345798102345678911121314345678910111213[[#This Row],[Credito]]</f>
        <v>5367547.1869999934</v>
      </c>
    </row>
    <row r="80" spans="1:12" ht="18" x14ac:dyDescent="0.35">
      <c r="A80" s="1"/>
      <c r="B80" s="15">
        <v>45625</v>
      </c>
      <c r="C80" s="16" t="s">
        <v>97</v>
      </c>
      <c r="D80" s="26"/>
      <c r="E80" s="26"/>
      <c r="F80" s="17" t="s">
        <v>16</v>
      </c>
      <c r="G80" s="19"/>
      <c r="H80" s="17" t="s">
        <v>17</v>
      </c>
      <c r="I80" s="19"/>
      <c r="J80" s="14"/>
      <c r="K80" s="14">
        <v>10.35</v>
      </c>
      <c r="L80" s="20">
        <f>+L79+Tabla1345798102345678911121314345678910111213[[#This Row],[Debito]]-Tabla1345798102345678911121314345678910111213[[#This Row],[Credito]]</f>
        <v>5367536.8369999938</v>
      </c>
    </row>
    <row r="81" spans="1:13" ht="18" x14ac:dyDescent="0.35">
      <c r="A81" s="1"/>
      <c r="B81" s="15">
        <v>45625</v>
      </c>
      <c r="C81" s="16" t="s">
        <v>98</v>
      </c>
      <c r="D81" s="26"/>
      <c r="E81" s="26"/>
      <c r="F81" s="21" t="s">
        <v>23</v>
      </c>
      <c r="G81" s="19"/>
      <c r="H81" s="17" t="s">
        <v>24</v>
      </c>
      <c r="I81" s="19"/>
      <c r="J81" s="14"/>
      <c r="K81" s="14">
        <v>5600</v>
      </c>
      <c r="L81" s="20">
        <f>+L80+Tabla1345798102345678911121314345678910111213[[#This Row],[Debito]]-Tabla1345798102345678911121314345678910111213[[#This Row],[Credito]]</f>
        <v>5361936.8369999938</v>
      </c>
    </row>
    <row r="82" spans="1:13" ht="18" x14ac:dyDescent="0.35">
      <c r="A82" s="1"/>
      <c r="B82" s="15">
        <v>45625</v>
      </c>
      <c r="C82" s="16" t="s">
        <v>99</v>
      </c>
      <c r="D82" s="26"/>
      <c r="E82" s="26"/>
      <c r="F82" s="21" t="s">
        <v>16</v>
      </c>
      <c r="G82" s="19"/>
      <c r="H82" s="17" t="s">
        <v>17</v>
      </c>
      <c r="I82" s="19"/>
      <c r="J82" s="14"/>
      <c r="K82" s="27">
        <v>8.4</v>
      </c>
      <c r="L82" s="20">
        <f>+L81+Tabla1345798102345678911121314345678910111213[[#This Row],[Debito]]-Tabla1345798102345678911121314345678910111213[[#This Row],[Credito]]</f>
        <v>5361928.4369999934</v>
      </c>
    </row>
    <row r="83" spans="1:13" ht="18" x14ac:dyDescent="0.35">
      <c r="A83" s="1"/>
      <c r="B83" s="15">
        <v>45625</v>
      </c>
      <c r="C83" s="16" t="s">
        <v>100</v>
      </c>
      <c r="D83" s="26"/>
      <c r="E83" s="26"/>
      <c r="F83" s="17" t="s">
        <v>23</v>
      </c>
      <c r="G83" s="19"/>
      <c r="H83" s="17" t="s">
        <v>24</v>
      </c>
      <c r="I83" s="19"/>
      <c r="J83" s="14"/>
      <c r="K83" s="27">
        <v>5600</v>
      </c>
      <c r="L83" s="20">
        <f>+L82+Tabla1345798102345678911121314345678910111213[[#This Row],[Debito]]-Tabla1345798102345678911121314345678910111213[[#This Row],[Credito]]</f>
        <v>5356328.4369999934</v>
      </c>
    </row>
    <row r="84" spans="1:13" ht="18" x14ac:dyDescent="0.35">
      <c r="A84" s="1"/>
      <c r="B84" s="15">
        <v>45625</v>
      </c>
      <c r="C84" s="16" t="s">
        <v>101</v>
      </c>
      <c r="D84" s="26"/>
      <c r="E84" s="26"/>
      <c r="F84" s="17" t="s">
        <v>16</v>
      </c>
      <c r="G84" s="19"/>
      <c r="H84" s="21" t="s">
        <v>17</v>
      </c>
      <c r="I84" s="19"/>
      <c r="J84" s="14"/>
      <c r="K84" s="27">
        <v>8.4</v>
      </c>
      <c r="L84" s="20">
        <f>+L83+Tabla1345798102345678911121314345678910111213[[#This Row],[Debito]]-Tabla1345798102345678911121314345678910111213[[#This Row],[Credito]]</f>
        <v>5356320.036999993</v>
      </c>
    </row>
    <row r="85" spans="1:13" ht="18" x14ac:dyDescent="0.35">
      <c r="A85" s="1"/>
      <c r="B85" s="15">
        <v>45625</v>
      </c>
      <c r="C85" s="16" t="s">
        <v>102</v>
      </c>
      <c r="D85" s="26"/>
      <c r="E85" s="26"/>
      <c r="F85" s="17" t="s">
        <v>23</v>
      </c>
      <c r="G85" s="19"/>
      <c r="H85" s="17" t="s">
        <v>24</v>
      </c>
      <c r="I85" s="19"/>
      <c r="J85" s="14"/>
      <c r="K85" s="27">
        <v>36200</v>
      </c>
      <c r="L85" s="20">
        <f>+L84+Tabla1345798102345678911121314345678910111213[[#This Row],[Debito]]-Tabla1345798102345678911121314345678910111213[[#This Row],[Credito]]</f>
        <v>5320120.036999993</v>
      </c>
    </row>
    <row r="86" spans="1:13" ht="18" x14ac:dyDescent="0.35">
      <c r="A86" s="1"/>
      <c r="B86" s="15">
        <v>45625</v>
      </c>
      <c r="C86" s="16" t="s">
        <v>103</v>
      </c>
      <c r="D86" s="26"/>
      <c r="E86" s="26"/>
      <c r="F86" s="21" t="s">
        <v>16</v>
      </c>
      <c r="G86" s="19"/>
      <c r="H86" s="21" t="s">
        <v>17</v>
      </c>
      <c r="I86" s="19"/>
      <c r="J86" s="14"/>
      <c r="K86" s="27">
        <v>54.3</v>
      </c>
      <c r="L86" s="20">
        <f>+L85+Tabla1345798102345678911121314345678910111213[[#This Row],[Debito]]-Tabla1345798102345678911121314345678910111213[[#This Row],[Credito]]</f>
        <v>5320065.7369999932</v>
      </c>
    </row>
    <row r="87" spans="1:13" ht="18" x14ac:dyDescent="0.35">
      <c r="A87" s="1"/>
      <c r="B87" s="15">
        <v>45625</v>
      </c>
      <c r="C87" s="16" t="s">
        <v>104</v>
      </c>
      <c r="D87" s="26"/>
      <c r="E87" s="26"/>
      <c r="F87" s="21" t="s">
        <v>105</v>
      </c>
      <c r="G87" s="19"/>
      <c r="H87" s="21" t="s">
        <v>106</v>
      </c>
      <c r="I87" s="19"/>
      <c r="J87" s="14"/>
      <c r="K87" s="27">
        <v>150627.5</v>
      </c>
      <c r="L87" s="20">
        <f>+L86+Tabla1345798102345678911121314345678910111213[[#This Row],[Debito]]-Tabla1345798102345678911121314345678910111213[[#This Row],[Credito]]</f>
        <v>5169438.2369999932</v>
      </c>
    </row>
    <row r="88" spans="1:13" ht="18" x14ac:dyDescent="0.35">
      <c r="A88" s="1"/>
      <c r="B88" s="15">
        <v>45625</v>
      </c>
      <c r="C88" s="16" t="s">
        <v>107</v>
      </c>
      <c r="D88" s="26"/>
      <c r="E88" s="26"/>
      <c r="F88" s="21" t="s">
        <v>16</v>
      </c>
      <c r="G88" s="19"/>
      <c r="H88" s="21" t="s">
        <v>108</v>
      </c>
      <c r="I88" s="19"/>
      <c r="J88" s="14"/>
      <c r="K88" s="27">
        <v>175</v>
      </c>
      <c r="L88" s="20">
        <f>+L87+Tabla1345798102345678911121314345678910111213[[#This Row],[Debito]]-Tabla1345798102345678911121314345678910111213[[#This Row],[Credito]]</f>
        <v>5169263.2369999932</v>
      </c>
    </row>
    <row r="89" spans="1:13" ht="18" x14ac:dyDescent="0.35">
      <c r="A89" s="1"/>
      <c r="B89" s="15"/>
      <c r="C89" s="26"/>
      <c r="D89" s="19"/>
      <c r="E89" s="26"/>
      <c r="F89" s="28"/>
      <c r="G89" s="19"/>
      <c r="H89" s="28"/>
      <c r="I89" s="19"/>
      <c r="J89" s="14"/>
      <c r="K89" s="14"/>
      <c r="L89" s="20">
        <f>+L88+Tabla1345798102345678911121314345678910111213[[#This Row],[Debito]]-Tabla1345798102345678911121314345678910111213[[#This Row],[Credito]]</f>
        <v>5169263.2369999932</v>
      </c>
    </row>
    <row r="90" spans="1:13" ht="18.75" thickBot="1" x14ac:dyDescent="0.4">
      <c r="A90" s="1"/>
      <c r="B90" s="29" t="s">
        <v>109</v>
      </c>
      <c r="C90" s="29"/>
      <c r="D90" s="29"/>
      <c r="E90" s="29"/>
      <c r="F90" s="29"/>
      <c r="G90" s="29"/>
      <c r="H90" s="29"/>
      <c r="I90" s="30"/>
      <c r="J90" s="31">
        <f>SUM(J11:J89)</f>
        <v>2173846.88</v>
      </c>
      <c r="K90" s="31">
        <f>SUM(K8:K89)</f>
        <v>1560714.47</v>
      </c>
      <c r="L90" s="32">
        <f>+L89</f>
        <v>5169263.2369999932</v>
      </c>
    </row>
    <row r="91" spans="1:13" ht="18.75" thickTop="1" x14ac:dyDescent="0.35">
      <c r="A91" s="1"/>
      <c r="B91" s="1"/>
      <c r="C91" s="1"/>
      <c r="D91" s="1"/>
      <c r="E91" s="1"/>
      <c r="F91" s="1"/>
      <c r="G91" s="1"/>
      <c r="H91" s="1"/>
      <c r="I91" s="1"/>
      <c r="J91" s="5"/>
      <c r="K91" s="5"/>
      <c r="L91" s="33"/>
      <c r="M91" s="22">
        <f>+L90-L91</f>
        <v>5169263.2369999932</v>
      </c>
    </row>
    <row r="92" spans="1:13" ht="18" x14ac:dyDescent="0.35">
      <c r="A92" s="1"/>
      <c r="B92" s="1"/>
      <c r="C92" s="1"/>
      <c r="D92" s="1"/>
      <c r="E92" s="1"/>
      <c r="F92" s="1"/>
      <c r="G92" s="1"/>
      <c r="H92" s="1"/>
      <c r="I92" s="1"/>
      <c r="J92" s="5"/>
      <c r="K92" s="5"/>
      <c r="L92" s="33"/>
    </row>
    <row r="93" spans="1:13" ht="18" x14ac:dyDescent="0.35">
      <c r="A93" s="1"/>
      <c r="B93" s="1"/>
      <c r="E93" s="1"/>
      <c r="F93" s="1"/>
      <c r="G93" s="1"/>
      <c r="H93" s="1"/>
      <c r="I93" s="1"/>
      <c r="J93" s="5"/>
    </row>
    <row r="94" spans="1:13" ht="18" x14ac:dyDescent="0.35">
      <c r="A94" s="1"/>
      <c r="B94" s="1"/>
      <c r="C94" s="34" t="s">
        <v>110</v>
      </c>
      <c r="D94" s="34"/>
      <c r="E94" s="34"/>
      <c r="G94" s="1"/>
      <c r="H94" s="35" t="s">
        <v>111</v>
      </c>
      <c r="I94" s="1"/>
      <c r="K94" s="34" t="s">
        <v>111</v>
      </c>
      <c r="L94" s="34"/>
    </row>
    <row r="95" spans="1:13" ht="18" x14ac:dyDescent="0.35">
      <c r="A95" s="1"/>
      <c r="B95" s="1"/>
      <c r="C95" s="36" t="s">
        <v>112</v>
      </c>
      <c r="D95" s="36"/>
      <c r="E95" s="36"/>
      <c r="G95" s="37"/>
      <c r="H95" s="38" t="s">
        <v>113</v>
      </c>
      <c r="I95" s="1"/>
      <c r="J95" s="1"/>
      <c r="K95" s="36" t="s">
        <v>114</v>
      </c>
      <c r="L95" s="36"/>
    </row>
    <row r="96" spans="1:13" ht="18" x14ac:dyDescent="0.35">
      <c r="A96" s="1"/>
      <c r="B96" s="1"/>
      <c r="C96" s="2" t="s">
        <v>115</v>
      </c>
      <c r="D96" s="2"/>
      <c r="E96" s="2"/>
      <c r="G96" s="37"/>
      <c r="H96" s="37" t="s">
        <v>116</v>
      </c>
      <c r="I96" s="1"/>
      <c r="J96" s="1"/>
      <c r="K96" s="2" t="s">
        <v>117</v>
      </c>
      <c r="L96" s="2"/>
    </row>
    <row r="97" spans="1:13" ht="18" x14ac:dyDescent="0.35">
      <c r="A97" s="1"/>
      <c r="B97" s="1"/>
      <c r="C97" s="1"/>
      <c r="D97" s="1"/>
      <c r="E97" s="1"/>
      <c r="F97" s="1"/>
      <c r="G97" s="1"/>
      <c r="H97" s="1"/>
      <c r="I97" s="1"/>
      <c r="J97" s="5"/>
      <c r="K97" s="5"/>
      <c r="L97" s="1"/>
    </row>
    <row r="98" spans="1:13" ht="18" x14ac:dyDescent="0.35">
      <c r="A98" s="1"/>
      <c r="B98" s="1"/>
      <c r="C98" s="1"/>
      <c r="D98" s="1"/>
      <c r="E98" s="1"/>
      <c r="F98" s="1"/>
      <c r="G98" s="1"/>
      <c r="H98" s="1"/>
      <c r="I98" s="1"/>
      <c r="J98" s="5"/>
      <c r="K98" s="5"/>
      <c r="L98" s="1"/>
    </row>
    <row r="99" spans="1:13" ht="18" x14ac:dyDescent="0.35">
      <c r="A99" s="1"/>
      <c r="B99" s="2" t="s">
        <v>0</v>
      </c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3" ht="18" x14ac:dyDescent="0.35">
      <c r="A100" s="1"/>
      <c r="B100" s="2" t="s">
        <v>1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3" ht="18" x14ac:dyDescent="0.35">
      <c r="A101" s="1"/>
      <c r="B101" s="2" t="s">
        <v>118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3" ht="18" x14ac:dyDescent="0.35">
      <c r="A102" s="1"/>
      <c r="B102" s="4">
        <f>+B4</f>
        <v>45626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3" ht="18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5"/>
      <c r="K103" s="5"/>
      <c r="L103" s="1"/>
    </row>
    <row r="104" spans="1:13" ht="18" x14ac:dyDescent="0.35">
      <c r="A104" s="1"/>
      <c r="B104" s="6" t="s">
        <v>3</v>
      </c>
      <c r="C104" s="6" t="s">
        <v>119</v>
      </c>
      <c r="D104" s="6" t="s">
        <v>5</v>
      </c>
      <c r="E104" s="6" t="s">
        <v>6</v>
      </c>
      <c r="F104" s="6" t="s">
        <v>7</v>
      </c>
      <c r="G104" s="6"/>
      <c r="H104" s="39" t="s">
        <v>120</v>
      </c>
      <c r="I104" s="39" t="s">
        <v>10</v>
      </c>
      <c r="J104" s="40" t="s">
        <v>121</v>
      </c>
      <c r="K104" s="40" t="s">
        <v>122</v>
      </c>
      <c r="L104" s="6" t="s">
        <v>13</v>
      </c>
    </row>
    <row r="105" spans="1:13" ht="18" x14ac:dyDescent="0.35">
      <c r="A105" s="1"/>
      <c r="B105" s="41"/>
      <c r="C105" s="42"/>
      <c r="D105" s="9"/>
      <c r="E105" s="9"/>
      <c r="F105" s="43"/>
      <c r="G105" s="9"/>
      <c r="H105" s="11" t="s">
        <v>14</v>
      </c>
      <c r="I105" s="9"/>
      <c r="J105" s="12"/>
      <c r="K105" s="12"/>
      <c r="L105" s="14">
        <f>+'[1]Octubre 2024'!L186</f>
        <v>1230267415.0416856</v>
      </c>
      <c r="M105" s="22"/>
    </row>
    <row r="106" spans="1:13" ht="66" customHeight="1" x14ac:dyDescent="0.35">
      <c r="A106" s="1"/>
      <c r="B106" s="15">
        <v>45602</v>
      </c>
      <c r="C106" s="44">
        <v>3626</v>
      </c>
      <c r="D106" s="45"/>
      <c r="E106" s="46" t="s">
        <v>123</v>
      </c>
      <c r="F106" s="47" t="s">
        <v>124</v>
      </c>
      <c r="G106" s="48"/>
      <c r="H106" s="46" t="s">
        <v>125</v>
      </c>
      <c r="I106" s="45"/>
      <c r="J106" s="49"/>
      <c r="K106" s="49">
        <v>463917</v>
      </c>
      <c r="L106" s="50">
        <f t="shared" ref="L106:L169" si="0">L105+J106-K106</f>
        <v>1229803498.0416856</v>
      </c>
      <c r="M106" s="22"/>
    </row>
    <row r="107" spans="1:13" s="53" customFormat="1" ht="54" x14ac:dyDescent="0.35">
      <c r="A107" s="51"/>
      <c r="B107" s="15">
        <v>45602</v>
      </c>
      <c r="C107" s="44">
        <v>3629</v>
      </c>
      <c r="D107" s="45"/>
      <c r="E107" s="46" t="s">
        <v>126</v>
      </c>
      <c r="F107" s="46" t="s">
        <v>127</v>
      </c>
      <c r="G107" s="48"/>
      <c r="H107" s="46" t="s">
        <v>128</v>
      </c>
      <c r="I107" s="45"/>
      <c r="J107" s="49"/>
      <c r="K107" s="49">
        <v>364620</v>
      </c>
      <c r="L107" s="49">
        <f t="shared" si="0"/>
        <v>1229438878.0416856</v>
      </c>
      <c r="M107" s="52"/>
    </row>
    <row r="108" spans="1:13" s="53" customFormat="1" ht="54" x14ac:dyDescent="0.35">
      <c r="A108" s="51"/>
      <c r="B108" s="15">
        <v>45602</v>
      </c>
      <c r="C108" s="44">
        <v>3632</v>
      </c>
      <c r="D108" s="45"/>
      <c r="E108" s="46" t="s">
        <v>129</v>
      </c>
      <c r="F108" s="46" t="s">
        <v>130</v>
      </c>
      <c r="G108" s="48"/>
      <c r="H108" s="46" t="s">
        <v>131</v>
      </c>
      <c r="I108" s="45"/>
      <c r="J108" s="49"/>
      <c r="K108" s="49">
        <v>95676.29</v>
      </c>
      <c r="L108" s="49">
        <f t="shared" si="0"/>
        <v>1229343201.7516856</v>
      </c>
      <c r="M108" s="52"/>
    </row>
    <row r="109" spans="1:13" s="53" customFormat="1" ht="54" x14ac:dyDescent="0.35">
      <c r="A109" s="51"/>
      <c r="B109" s="15">
        <v>45602</v>
      </c>
      <c r="C109" s="44">
        <v>3634</v>
      </c>
      <c r="D109" s="45"/>
      <c r="E109" s="46" t="s">
        <v>132</v>
      </c>
      <c r="F109" s="46" t="s">
        <v>133</v>
      </c>
      <c r="G109" s="48"/>
      <c r="H109" s="54" t="s">
        <v>134</v>
      </c>
      <c r="I109" s="45"/>
      <c r="J109" s="49"/>
      <c r="K109" s="49">
        <v>12319.2</v>
      </c>
      <c r="L109" s="49">
        <f t="shared" si="0"/>
        <v>1229330882.5516856</v>
      </c>
      <c r="M109" s="52"/>
    </row>
    <row r="110" spans="1:13" s="53" customFormat="1" ht="54" x14ac:dyDescent="0.35">
      <c r="A110" s="51"/>
      <c r="B110" s="15">
        <v>45602</v>
      </c>
      <c r="C110" s="44">
        <v>3637</v>
      </c>
      <c r="D110" s="45"/>
      <c r="E110" s="46" t="s">
        <v>135</v>
      </c>
      <c r="F110" s="46" t="s">
        <v>136</v>
      </c>
      <c r="G110" s="48"/>
      <c r="H110" s="54" t="s">
        <v>137</v>
      </c>
      <c r="I110" s="45"/>
      <c r="J110" s="49"/>
      <c r="K110" s="49">
        <v>97609.33</v>
      </c>
      <c r="L110" s="49">
        <f t="shared" si="0"/>
        <v>1229233273.2216856</v>
      </c>
      <c r="M110" s="52"/>
    </row>
    <row r="111" spans="1:13" s="53" customFormat="1" ht="36" x14ac:dyDescent="0.35">
      <c r="A111" s="51"/>
      <c r="B111" s="15">
        <v>45602</v>
      </c>
      <c r="C111" s="44">
        <v>3639</v>
      </c>
      <c r="D111" s="45"/>
      <c r="E111" s="46" t="s">
        <v>138</v>
      </c>
      <c r="F111" s="46" t="s">
        <v>139</v>
      </c>
      <c r="G111" s="48"/>
      <c r="H111" s="54" t="s">
        <v>140</v>
      </c>
      <c r="I111" s="45"/>
      <c r="J111" s="49"/>
      <c r="K111" s="49">
        <v>6435</v>
      </c>
      <c r="L111" s="49">
        <f t="shared" si="0"/>
        <v>1229226838.2216856</v>
      </c>
      <c r="M111" s="55"/>
    </row>
    <row r="112" spans="1:13" ht="36" x14ac:dyDescent="0.35">
      <c r="A112" s="1"/>
      <c r="B112" s="15">
        <v>45602</v>
      </c>
      <c r="C112" s="44">
        <v>3647</v>
      </c>
      <c r="D112" s="45"/>
      <c r="E112" s="46" t="s">
        <v>141</v>
      </c>
      <c r="F112" s="46" t="s">
        <v>142</v>
      </c>
      <c r="G112" s="48"/>
      <c r="H112" s="54" t="s">
        <v>143</v>
      </c>
      <c r="I112" s="45"/>
      <c r="J112" s="49"/>
      <c r="K112" s="49">
        <v>46020</v>
      </c>
      <c r="L112" s="49">
        <f t="shared" si="0"/>
        <v>1229180818.2216856</v>
      </c>
      <c r="M112" s="22"/>
    </row>
    <row r="113" spans="1:13" ht="36" x14ac:dyDescent="0.35">
      <c r="A113" s="1"/>
      <c r="B113" s="15">
        <v>45602</v>
      </c>
      <c r="C113" s="44">
        <v>3651</v>
      </c>
      <c r="D113" s="45"/>
      <c r="E113" s="46" t="s">
        <v>144</v>
      </c>
      <c r="F113" s="46" t="s">
        <v>145</v>
      </c>
      <c r="G113" s="48"/>
      <c r="H113" s="54" t="s">
        <v>146</v>
      </c>
      <c r="I113" s="45"/>
      <c r="J113" s="49"/>
      <c r="K113" s="49">
        <v>20060</v>
      </c>
      <c r="L113" s="50">
        <f t="shared" si="0"/>
        <v>1229160758.2216856</v>
      </c>
      <c r="M113" s="22"/>
    </row>
    <row r="114" spans="1:13" ht="54" x14ac:dyDescent="0.35">
      <c r="A114" s="1"/>
      <c r="B114" s="15">
        <v>45602</v>
      </c>
      <c r="C114" s="44">
        <v>3653</v>
      </c>
      <c r="D114" s="45"/>
      <c r="E114" s="46" t="s">
        <v>126</v>
      </c>
      <c r="F114" s="46" t="s">
        <v>147</v>
      </c>
      <c r="G114" s="48"/>
      <c r="H114" s="46" t="s">
        <v>148</v>
      </c>
      <c r="I114" s="45"/>
      <c r="J114" s="49"/>
      <c r="K114" s="49">
        <v>74517.37</v>
      </c>
      <c r="L114" s="50">
        <f t="shared" si="0"/>
        <v>1229086240.8516858</v>
      </c>
      <c r="M114" s="22"/>
    </row>
    <row r="115" spans="1:13" ht="54" x14ac:dyDescent="0.35">
      <c r="A115" s="1"/>
      <c r="B115" s="15">
        <v>45602</v>
      </c>
      <c r="C115" s="56">
        <v>3663</v>
      </c>
      <c r="D115" s="57"/>
      <c r="E115" s="58" t="s">
        <v>149</v>
      </c>
      <c r="F115" s="46" t="s">
        <v>150</v>
      </c>
      <c r="G115" s="48"/>
      <c r="H115" s="46" t="s">
        <v>151</v>
      </c>
      <c r="I115" s="45"/>
      <c r="J115" s="49"/>
      <c r="K115" s="49">
        <v>300000</v>
      </c>
      <c r="L115" s="50">
        <f t="shared" si="0"/>
        <v>1228786240.8516858</v>
      </c>
      <c r="M115" s="22"/>
    </row>
    <row r="116" spans="1:13" ht="54" x14ac:dyDescent="0.35">
      <c r="A116" s="1"/>
      <c r="B116" s="15">
        <v>45604</v>
      </c>
      <c r="C116" s="56"/>
      <c r="D116" s="57"/>
      <c r="E116" s="58" t="s">
        <v>152</v>
      </c>
      <c r="F116" s="46" t="s">
        <v>153</v>
      </c>
      <c r="G116" s="48"/>
      <c r="H116" s="46" t="s">
        <v>154</v>
      </c>
      <c r="I116" s="45"/>
      <c r="J116" s="49">
        <v>113672311.617956</v>
      </c>
      <c r="K116" s="49"/>
      <c r="L116" s="50">
        <f>L115+J116-K116</f>
        <v>1342458552.4696417</v>
      </c>
      <c r="M116" s="22"/>
    </row>
    <row r="117" spans="1:13" ht="54" x14ac:dyDescent="0.35">
      <c r="A117" s="1"/>
      <c r="B117" s="15">
        <v>45604</v>
      </c>
      <c r="C117" s="56"/>
      <c r="D117" s="57"/>
      <c r="E117" s="58" t="s">
        <v>155</v>
      </c>
      <c r="F117" s="46" t="s">
        <v>153</v>
      </c>
      <c r="G117" s="48"/>
      <c r="H117" s="46" t="s">
        <v>156</v>
      </c>
      <c r="I117" s="45"/>
      <c r="J117" s="49">
        <v>1529194.0959749999</v>
      </c>
      <c r="K117" s="49"/>
      <c r="L117" s="50">
        <f>L116+J117-K117</f>
        <v>1343987746.5656166</v>
      </c>
      <c r="M117" s="22"/>
    </row>
    <row r="118" spans="1:13" ht="54" x14ac:dyDescent="0.35">
      <c r="A118" s="1"/>
      <c r="B118" s="15" t="s">
        <v>157</v>
      </c>
      <c r="C118" s="44" t="s">
        <v>158</v>
      </c>
      <c r="D118" s="45"/>
      <c r="E118" s="46" t="s">
        <v>159</v>
      </c>
      <c r="F118" s="46" t="s">
        <v>160</v>
      </c>
      <c r="G118" s="48"/>
      <c r="H118" s="46" t="s">
        <v>161</v>
      </c>
      <c r="I118" s="45"/>
      <c r="J118" s="49"/>
      <c r="K118" s="49">
        <v>259089.71</v>
      </c>
      <c r="L118" s="50">
        <f>L117+J118-K118</f>
        <v>1343728656.8556166</v>
      </c>
      <c r="M118" s="22"/>
    </row>
    <row r="119" spans="1:13" ht="36" x14ac:dyDescent="0.35">
      <c r="A119" s="1"/>
      <c r="B119" s="15" t="s">
        <v>157</v>
      </c>
      <c r="C119" s="44" t="s">
        <v>162</v>
      </c>
      <c r="D119" s="45"/>
      <c r="E119" s="46" t="s">
        <v>163</v>
      </c>
      <c r="F119" s="46" t="s">
        <v>164</v>
      </c>
      <c r="G119" s="48"/>
      <c r="H119" s="54" t="s">
        <v>165</v>
      </c>
      <c r="I119" s="45"/>
      <c r="J119" s="49"/>
      <c r="K119" s="49">
        <v>1733349.37</v>
      </c>
      <c r="L119" s="50">
        <f t="shared" si="0"/>
        <v>1341995307.4856167</v>
      </c>
      <c r="M119" s="22"/>
    </row>
    <row r="120" spans="1:13" ht="54" x14ac:dyDescent="0.35">
      <c r="A120" s="1"/>
      <c r="B120" s="15" t="s">
        <v>157</v>
      </c>
      <c r="C120" s="44" t="s">
        <v>166</v>
      </c>
      <c r="D120" s="45"/>
      <c r="E120" s="46" t="s">
        <v>167</v>
      </c>
      <c r="F120" s="46" t="s">
        <v>168</v>
      </c>
      <c r="G120" s="48"/>
      <c r="H120" s="46" t="s">
        <v>169</v>
      </c>
      <c r="I120" s="45"/>
      <c r="J120" s="49"/>
      <c r="K120" s="49">
        <v>2399395.5299999998</v>
      </c>
      <c r="L120" s="50">
        <f t="shared" si="0"/>
        <v>1339595911.9556167</v>
      </c>
      <c r="M120" s="22"/>
    </row>
    <row r="121" spans="1:13" ht="36" x14ac:dyDescent="0.35">
      <c r="A121" s="1"/>
      <c r="B121" s="15">
        <v>45608</v>
      </c>
      <c r="C121" s="44">
        <v>3725</v>
      </c>
      <c r="D121" s="45"/>
      <c r="E121" s="46" t="s">
        <v>149</v>
      </c>
      <c r="F121" s="47" t="s">
        <v>170</v>
      </c>
      <c r="G121" s="48"/>
      <c r="H121" s="46" t="s">
        <v>171</v>
      </c>
      <c r="I121" s="45"/>
      <c r="J121" s="49"/>
      <c r="K121" s="49">
        <v>397661.88</v>
      </c>
      <c r="L121" s="50">
        <f t="shared" si="0"/>
        <v>1339198250.0756166</v>
      </c>
      <c r="M121" s="22"/>
    </row>
    <row r="122" spans="1:13" ht="36" x14ac:dyDescent="0.35">
      <c r="A122" s="1"/>
      <c r="B122" s="15">
        <v>45608</v>
      </c>
      <c r="C122" s="44">
        <v>3729</v>
      </c>
      <c r="D122" s="45"/>
      <c r="E122" s="3" t="s">
        <v>172</v>
      </c>
      <c r="F122" s="47" t="s">
        <v>173</v>
      </c>
      <c r="G122" s="48"/>
      <c r="H122" s="46" t="s">
        <v>174</v>
      </c>
      <c r="I122" s="45"/>
      <c r="J122" s="49"/>
      <c r="K122" s="49">
        <v>3681771.51</v>
      </c>
      <c r="L122" s="50">
        <f t="shared" si="0"/>
        <v>1335516478.5656166</v>
      </c>
      <c r="M122" s="22"/>
    </row>
    <row r="123" spans="1:13" ht="36" x14ac:dyDescent="0.35">
      <c r="A123" s="1"/>
      <c r="B123" s="15">
        <v>45609</v>
      </c>
      <c r="C123" s="56">
        <v>3735</v>
      </c>
      <c r="D123" s="57"/>
      <c r="E123" s="46" t="s">
        <v>175</v>
      </c>
      <c r="F123" s="46" t="s">
        <v>176</v>
      </c>
      <c r="G123" s="48"/>
      <c r="H123" s="46" t="s">
        <v>177</v>
      </c>
      <c r="I123" s="45"/>
      <c r="J123" s="49"/>
      <c r="K123" s="49">
        <v>200000</v>
      </c>
      <c r="L123" s="50">
        <f t="shared" si="0"/>
        <v>1335316478.5656166</v>
      </c>
      <c r="M123" s="22"/>
    </row>
    <row r="124" spans="1:13" ht="54" x14ac:dyDescent="0.35">
      <c r="A124" s="1"/>
      <c r="B124" s="15">
        <v>45609</v>
      </c>
      <c r="C124" s="44">
        <v>3737</v>
      </c>
      <c r="D124" s="45"/>
      <c r="E124" s="46" t="s">
        <v>126</v>
      </c>
      <c r="F124" s="46" t="s">
        <v>178</v>
      </c>
      <c r="G124" s="48"/>
      <c r="H124" s="46" t="s">
        <v>179</v>
      </c>
      <c r="I124" s="45"/>
      <c r="J124" s="49"/>
      <c r="K124" s="49">
        <v>19111</v>
      </c>
      <c r="L124" s="50">
        <f t="shared" si="0"/>
        <v>1335297367.5656166</v>
      </c>
      <c r="M124" s="22"/>
    </row>
    <row r="125" spans="1:13" ht="54" x14ac:dyDescent="0.35">
      <c r="A125" s="1"/>
      <c r="B125" s="15">
        <v>45609</v>
      </c>
      <c r="C125" s="44"/>
      <c r="D125" s="45"/>
      <c r="E125" s="46" t="s">
        <v>180</v>
      </c>
      <c r="F125" s="46" t="s">
        <v>153</v>
      </c>
      <c r="G125" s="48"/>
      <c r="H125" s="46" t="s">
        <v>181</v>
      </c>
      <c r="I125" s="45"/>
      <c r="J125" s="49">
        <v>1402114.130625</v>
      </c>
      <c r="K125" s="49"/>
      <c r="L125" s="50">
        <f>L124+J125-K125</f>
        <v>1336699481.6962416</v>
      </c>
      <c r="M125" s="22"/>
    </row>
    <row r="126" spans="1:13" ht="36" x14ac:dyDescent="0.35">
      <c r="A126" s="1"/>
      <c r="B126" s="15">
        <v>45610</v>
      </c>
      <c r="C126" s="44">
        <v>3739</v>
      </c>
      <c r="D126" s="45"/>
      <c r="E126" s="46" t="s">
        <v>129</v>
      </c>
      <c r="F126" s="46" t="s">
        <v>182</v>
      </c>
      <c r="G126" s="48"/>
      <c r="H126" s="54" t="s">
        <v>183</v>
      </c>
      <c r="I126" s="45"/>
      <c r="J126" s="49"/>
      <c r="K126" s="49">
        <v>106327.44</v>
      </c>
      <c r="L126" s="50">
        <f>L125+J126-K126</f>
        <v>1336593154.2562416</v>
      </c>
      <c r="M126" s="22"/>
    </row>
    <row r="127" spans="1:13" ht="36" x14ac:dyDescent="0.35">
      <c r="A127" s="1"/>
      <c r="B127" s="15">
        <v>45610</v>
      </c>
      <c r="C127" s="56">
        <v>3741</v>
      </c>
      <c r="D127" s="57"/>
      <c r="E127" s="58" t="s">
        <v>141</v>
      </c>
      <c r="F127" s="46" t="s">
        <v>184</v>
      </c>
      <c r="G127" s="48"/>
      <c r="H127" s="54" t="s">
        <v>185</v>
      </c>
      <c r="I127" s="45"/>
      <c r="J127" s="49"/>
      <c r="K127" s="49">
        <v>23600</v>
      </c>
      <c r="L127" s="50">
        <f>L126+J127-K127</f>
        <v>1336569554.2562416</v>
      </c>
      <c r="M127" s="22"/>
    </row>
    <row r="128" spans="1:13" ht="36" x14ac:dyDescent="0.35">
      <c r="A128" s="1"/>
      <c r="B128" s="15">
        <v>45610</v>
      </c>
      <c r="C128" s="56">
        <v>3743</v>
      </c>
      <c r="D128" s="57"/>
      <c r="E128" s="58" t="s">
        <v>186</v>
      </c>
      <c r="F128" s="46" t="s">
        <v>187</v>
      </c>
      <c r="G128" s="48"/>
      <c r="H128" s="54" t="s">
        <v>188</v>
      </c>
      <c r="I128" s="45"/>
      <c r="J128" s="49"/>
      <c r="K128" s="49">
        <v>596102.96</v>
      </c>
      <c r="L128" s="50">
        <f t="shared" si="0"/>
        <v>1335973451.2962415</v>
      </c>
      <c r="M128" s="22"/>
    </row>
    <row r="129" spans="1:13" ht="36" x14ac:dyDescent="0.35">
      <c r="A129" s="1"/>
      <c r="B129" s="15">
        <v>45610</v>
      </c>
      <c r="C129" s="44">
        <v>3747</v>
      </c>
      <c r="D129" s="45"/>
      <c r="E129" s="46" t="s">
        <v>141</v>
      </c>
      <c r="F129" s="59" t="s">
        <v>184</v>
      </c>
      <c r="G129" s="48"/>
      <c r="H129" s="54" t="s">
        <v>189</v>
      </c>
      <c r="I129" s="45"/>
      <c r="J129" s="49"/>
      <c r="K129" s="49">
        <v>23600</v>
      </c>
      <c r="L129" s="50">
        <f t="shared" si="0"/>
        <v>1335949851.2962415</v>
      </c>
      <c r="M129" s="22"/>
    </row>
    <row r="130" spans="1:13" ht="54" x14ac:dyDescent="0.35">
      <c r="A130" s="1"/>
      <c r="B130" s="15">
        <v>45610</v>
      </c>
      <c r="C130" s="44">
        <v>3750</v>
      </c>
      <c r="D130" s="45"/>
      <c r="E130" s="46" t="s">
        <v>190</v>
      </c>
      <c r="F130" s="59" t="s">
        <v>153</v>
      </c>
      <c r="G130" s="48"/>
      <c r="H130" s="54" t="s">
        <v>191</v>
      </c>
      <c r="I130" s="45"/>
      <c r="J130" s="49"/>
      <c r="K130" s="49">
        <v>5440053.8499999996</v>
      </c>
      <c r="L130" s="50">
        <f t="shared" si="0"/>
        <v>1330509797.4462416</v>
      </c>
      <c r="M130" s="22"/>
    </row>
    <row r="131" spans="1:13" ht="54" x14ac:dyDescent="0.35">
      <c r="A131" s="1"/>
      <c r="B131" s="15">
        <v>45610</v>
      </c>
      <c r="C131" s="44">
        <v>3752</v>
      </c>
      <c r="D131" s="45"/>
      <c r="E131" s="46" t="s">
        <v>192</v>
      </c>
      <c r="F131" s="59" t="s">
        <v>153</v>
      </c>
      <c r="G131" s="48"/>
      <c r="H131" s="54" t="s">
        <v>193</v>
      </c>
      <c r="I131" s="45"/>
      <c r="J131" s="49"/>
      <c r="K131" s="49">
        <v>4844201.45</v>
      </c>
      <c r="L131" s="50">
        <f t="shared" si="0"/>
        <v>1325665595.9962416</v>
      </c>
      <c r="M131" s="22"/>
    </row>
    <row r="132" spans="1:13" ht="54" x14ac:dyDescent="0.35">
      <c r="A132" s="1"/>
      <c r="B132" s="15">
        <v>45610</v>
      </c>
      <c r="C132" s="44">
        <v>3754</v>
      </c>
      <c r="D132" s="45"/>
      <c r="E132" s="46" t="s">
        <v>194</v>
      </c>
      <c r="F132" s="59" t="s">
        <v>153</v>
      </c>
      <c r="G132" s="48"/>
      <c r="H132" s="54" t="s">
        <v>195</v>
      </c>
      <c r="I132" s="45"/>
      <c r="J132" s="49"/>
      <c r="K132" s="49">
        <v>98067.83</v>
      </c>
      <c r="L132" s="50">
        <f t="shared" si="0"/>
        <v>1325567528.1662416</v>
      </c>
      <c r="M132" s="22"/>
    </row>
    <row r="133" spans="1:13" ht="54" x14ac:dyDescent="0.35">
      <c r="A133" s="1"/>
      <c r="B133" s="15">
        <v>45610</v>
      </c>
      <c r="C133" s="60">
        <v>3756</v>
      </c>
      <c r="D133" s="61"/>
      <c r="E133" s="46" t="s">
        <v>196</v>
      </c>
      <c r="F133" s="59" t="s">
        <v>153</v>
      </c>
      <c r="G133" s="62"/>
      <c r="H133" s="63" t="s">
        <v>197</v>
      </c>
      <c r="I133" s="61"/>
      <c r="J133" s="64"/>
      <c r="K133" s="64">
        <v>20000</v>
      </c>
      <c r="L133" s="50">
        <f t="shared" si="0"/>
        <v>1325547528.1662416</v>
      </c>
      <c r="M133" s="22"/>
    </row>
    <row r="134" spans="1:13" ht="49.5" customHeight="1" x14ac:dyDescent="0.35">
      <c r="A134" s="1"/>
      <c r="B134" s="15">
        <v>45610</v>
      </c>
      <c r="C134" s="60">
        <v>3759</v>
      </c>
      <c r="D134" s="61"/>
      <c r="E134" s="46" t="s">
        <v>198</v>
      </c>
      <c r="F134" s="46" t="s">
        <v>199</v>
      </c>
      <c r="G134" s="62"/>
      <c r="H134" s="65" t="s">
        <v>200</v>
      </c>
      <c r="I134" s="61"/>
      <c r="J134" s="64"/>
      <c r="K134" s="64">
        <v>200128</v>
      </c>
      <c r="L134" s="50">
        <f t="shared" si="0"/>
        <v>1325347400.1662416</v>
      </c>
      <c r="M134" s="22"/>
    </row>
    <row r="135" spans="1:13" ht="49.5" customHeight="1" x14ac:dyDescent="0.35">
      <c r="A135" s="1"/>
      <c r="B135" s="15" t="s">
        <v>201</v>
      </c>
      <c r="C135" s="44" t="s">
        <v>202</v>
      </c>
      <c r="D135" s="45"/>
      <c r="E135" s="46" t="s">
        <v>203</v>
      </c>
      <c r="F135" s="46" t="s">
        <v>204</v>
      </c>
      <c r="G135" s="48"/>
      <c r="H135" s="54" t="s">
        <v>205</v>
      </c>
      <c r="I135" s="45"/>
      <c r="J135" s="49"/>
      <c r="K135" s="49">
        <v>39266.6</v>
      </c>
      <c r="L135" s="50">
        <f t="shared" si="0"/>
        <v>1325308133.5662417</v>
      </c>
      <c r="M135" s="22"/>
    </row>
    <row r="136" spans="1:13" ht="54" x14ac:dyDescent="0.35">
      <c r="A136" s="1"/>
      <c r="B136" s="15" t="s">
        <v>201</v>
      </c>
      <c r="C136" s="66" t="s">
        <v>206</v>
      </c>
      <c r="D136" s="67"/>
      <c r="E136" s="68" t="s">
        <v>207</v>
      </c>
      <c r="F136" s="46" t="s">
        <v>208</v>
      </c>
      <c r="G136" s="69"/>
      <c r="H136" s="70" t="s">
        <v>209</v>
      </c>
      <c r="I136" s="67"/>
      <c r="J136" s="71"/>
      <c r="K136" s="71">
        <v>695555.55</v>
      </c>
      <c r="L136" s="50">
        <f t="shared" si="0"/>
        <v>1324612578.0162418</v>
      </c>
    </row>
    <row r="137" spans="1:13" ht="54" x14ac:dyDescent="0.35">
      <c r="A137" s="1"/>
      <c r="B137" s="15" t="s">
        <v>210</v>
      </c>
      <c r="C137" s="66" t="s">
        <v>211</v>
      </c>
      <c r="D137" s="67"/>
      <c r="E137" s="68" t="s">
        <v>212</v>
      </c>
      <c r="F137" s="46" t="s">
        <v>204</v>
      </c>
      <c r="G137" s="69"/>
      <c r="H137" s="70" t="s">
        <v>213</v>
      </c>
      <c r="I137" s="67"/>
      <c r="J137" s="71"/>
      <c r="K137" s="71">
        <v>13065000</v>
      </c>
      <c r="L137" s="50">
        <f t="shared" si="0"/>
        <v>1311547578.0162418</v>
      </c>
      <c r="M137" s="22"/>
    </row>
    <row r="138" spans="1:13" ht="54" x14ac:dyDescent="0.35">
      <c r="A138" s="1"/>
      <c r="B138" s="15" t="s">
        <v>210</v>
      </c>
      <c r="C138" s="66" t="s">
        <v>214</v>
      </c>
      <c r="D138" s="67"/>
      <c r="E138" s="68" t="s">
        <v>212</v>
      </c>
      <c r="F138" s="46" t="s">
        <v>204</v>
      </c>
      <c r="G138" s="69"/>
      <c r="H138" s="70" t="s">
        <v>215</v>
      </c>
      <c r="I138" s="67"/>
      <c r="J138" s="71"/>
      <c r="K138" s="71">
        <v>2190000</v>
      </c>
      <c r="L138" s="50">
        <f t="shared" si="0"/>
        <v>1309357578.0162418</v>
      </c>
      <c r="M138" s="22"/>
    </row>
    <row r="139" spans="1:13" ht="72" x14ac:dyDescent="0.35">
      <c r="A139" s="1"/>
      <c r="B139" s="15" t="s">
        <v>216</v>
      </c>
      <c r="C139" s="66" t="s">
        <v>217</v>
      </c>
      <c r="D139" s="67"/>
      <c r="E139" s="68" t="s">
        <v>218</v>
      </c>
      <c r="F139" s="46" t="s">
        <v>204</v>
      </c>
      <c r="G139" s="69"/>
      <c r="H139" s="70" t="s">
        <v>219</v>
      </c>
      <c r="I139" s="67"/>
      <c r="J139" s="71"/>
      <c r="K139" s="71">
        <v>2173846.88</v>
      </c>
      <c r="L139" s="50">
        <f t="shared" si="0"/>
        <v>1307183731.1362417</v>
      </c>
    </row>
    <row r="140" spans="1:13" ht="54" x14ac:dyDescent="0.35">
      <c r="A140" s="1"/>
      <c r="B140" s="15" t="s">
        <v>216</v>
      </c>
      <c r="C140" s="66" t="s">
        <v>220</v>
      </c>
      <c r="D140" s="67"/>
      <c r="E140" s="68" t="s">
        <v>221</v>
      </c>
      <c r="F140" s="46" t="s">
        <v>204</v>
      </c>
      <c r="G140" s="69"/>
      <c r="H140" s="70" t="s">
        <v>222</v>
      </c>
      <c r="I140" s="67"/>
      <c r="J140" s="71"/>
      <c r="K140" s="71">
        <v>251111.12</v>
      </c>
      <c r="L140" s="50">
        <f t="shared" si="0"/>
        <v>1306932620.0162418</v>
      </c>
      <c r="M140" s="22"/>
    </row>
    <row r="141" spans="1:13" ht="90" x14ac:dyDescent="0.35">
      <c r="A141" s="1"/>
      <c r="B141" s="15">
        <v>45616</v>
      </c>
      <c r="C141" s="44">
        <v>3816</v>
      </c>
      <c r="D141" s="45"/>
      <c r="E141" s="46" t="s">
        <v>223</v>
      </c>
      <c r="F141" s="46" t="s">
        <v>224</v>
      </c>
      <c r="G141" s="45"/>
      <c r="H141" s="54" t="s">
        <v>225</v>
      </c>
      <c r="I141" s="45"/>
      <c r="J141" s="49"/>
      <c r="K141" s="49">
        <v>12318450.119999999</v>
      </c>
      <c r="L141" s="50">
        <f t="shared" si="0"/>
        <v>1294614169.8962419</v>
      </c>
    </row>
    <row r="142" spans="1:13" ht="36" x14ac:dyDescent="0.35">
      <c r="A142" s="1"/>
      <c r="B142" s="15">
        <v>45616</v>
      </c>
      <c r="C142" s="44">
        <v>3824</v>
      </c>
      <c r="D142" s="45"/>
      <c r="E142" s="46" t="s">
        <v>226</v>
      </c>
      <c r="F142" s="47" t="s">
        <v>227</v>
      </c>
      <c r="G142" s="45"/>
      <c r="H142" s="54" t="s">
        <v>228</v>
      </c>
      <c r="I142" s="45"/>
      <c r="J142" s="72"/>
      <c r="K142" s="49">
        <v>1094172.93</v>
      </c>
      <c r="L142" s="50">
        <f t="shared" si="0"/>
        <v>1293519996.9662418</v>
      </c>
      <c r="M142" s="73"/>
    </row>
    <row r="143" spans="1:13" ht="54" x14ac:dyDescent="0.35">
      <c r="A143" s="1"/>
      <c r="B143" s="15">
        <v>45617</v>
      </c>
      <c r="C143" s="44"/>
      <c r="D143" s="45"/>
      <c r="E143" s="59" t="s">
        <v>229</v>
      </c>
      <c r="F143" s="47" t="s">
        <v>204</v>
      </c>
      <c r="G143" s="45"/>
      <c r="H143" s="54" t="s">
        <v>230</v>
      </c>
      <c r="I143" s="45"/>
      <c r="J143" s="72">
        <v>123034913.39100565</v>
      </c>
      <c r="K143" s="49"/>
      <c r="L143" s="50">
        <f t="shared" si="0"/>
        <v>1416554910.3572476</v>
      </c>
    </row>
    <row r="144" spans="1:13" ht="54" x14ac:dyDescent="0.35">
      <c r="A144" s="1"/>
      <c r="B144" s="15">
        <v>45617</v>
      </c>
      <c r="C144" s="44"/>
      <c r="D144" s="45"/>
      <c r="E144" s="59" t="s">
        <v>231</v>
      </c>
      <c r="F144" s="47" t="s">
        <v>204</v>
      </c>
      <c r="G144" s="45"/>
      <c r="H144" s="54" t="s">
        <v>232</v>
      </c>
      <c r="I144" s="45"/>
      <c r="J144" s="72">
        <v>2082751.0889943442</v>
      </c>
      <c r="K144" s="49"/>
      <c r="L144" s="50">
        <f t="shared" si="0"/>
        <v>1418637661.4462419</v>
      </c>
    </row>
    <row r="145" spans="1:13" ht="54" x14ac:dyDescent="0.35">
      <c r="A145" s="1"/>
      <c r="B145" s="15">
        <v>45618</v>
      </c>
      <c r="C145" s="44">
        <v>3848</v>
      </c>
      <c r="D145" s="45"/>
      <c r="E145" s="59" t="s">
        <v>233</v>
      </c>
      <c r="F145" s="47" t="s">
        <v>234</v>
      </c>
      <c r="G145" s="45"/>
      <c r="H145" s="54" t="s">
        <v>235</v>
      </c>
      <c r="I145" s="45"/>
      <c r="J145" s="72"/>
      <c r="K145" s="49">
        <v>1934409.8</v>
      </c>
      <c r="L145" s="50">
        <f t="shared" si="0"/>
        <v>1416703251.6462419</v>
      </c>
      <c r="M145" s="74"/>
    </row>
    <row r="146" spans="1:13" ht="72" x14ac:dyDescent="0.35">
      <c r="A146" s="1"/>
      <c r="B146" s="15">
        <v>45618</v>
      </c>
      <c r="C146" s="44" t="s">
        <v>236</v>
      </c>
      <c r="D146" s="45"/>
      <c r="E146" s="59" t="s">
        <v>172</v>
      </c>
      <c r="F146" s="46" t="s">
        <v>237</v>
      </c>
      <c r="G146" s="45"/>
      <c r="H146" s="54" t="s">
        <v>238</v>
      </c>
      <c r="I146" s="45"/>
      <c r="J146" s="72"/>
      <c r="K146" s="49">
        <v>14570247.689999999</v>
      </c>
      <c r="L146" s="50">
        <f t="shared" si="0"/>
        <v>1402133003.9562418</v>
      </c>
      <c r="M146" s="74"/>
    </row>
    <row r="147" spans="1:13" ht="54" x14ac:dyDescent="0.35">
      <c r="A147" s="1"/>
      <c r="B147" s="15">
        <v>45618</v>
      </c>
      <c r="C147" s="44" t="s">
        <v>239</v>
      </c>
      <c r="D147" s="45"/>
      <c r="E147" s="46" t="s">
        <v>159</v>
      </c>
      <c r="F147" s="59" t="s">
        <v>160</v>
      </c>
      <c r="G147" s="45"/>
      <c r="H147" s="54" t="s">
        <v>240</v>
      </c>
      <c r="I147" s="45"/>
      <c r="J147" s="72"/>
      <c r="K147" s="49">
        <v>807809.58</v>
      </c>
      <c r="L147" s="50">
        <f t="shared" si="0"/>
        <v>1401325194.3762419</v>
      </c>
    </row>
    <row r="148" spans="1:13" ht="54" x14ac:dyDescent="0.35">
      <c r="A148" s="1"/>
      <c r="B148" s="15">
        <v>45618</v>
      </c>
      <c r="C148" s="56" t="s">
        <v>241</v>
      </c>
      <c r="D148" s="57"/>
      <c r="E148" s="58" t="s">
        <v>242</v>
      </c>
      <c r="F148" s="59" t="s">
        <v>243</v>
      </c>
      <c r="G148" s="45"/>
      <c r="H148" s="54" t="s">
        <v>244</v>
      </c>
      <c r="I148" s="45"/>
      <c r="J148" s="72"/>
      <c r="K148" s="49">
        <v>835664.2</v>
      </c>
      <c r="L148" s="50">
        <f t="shared" si="0"/>
        <v>1400489530.1762419</v>
      </c>
    </row>
    <row r="149" spans="1:13" ht="54" x14ac:dyDescent="0.35">
      <c r="A149" s="1"/>
      <c r="B149" s="15">
        <v>45618</v>
      </c>
      <c r="C149" s="56" t="s">
        <v>245</v>
      </c>
      <c r="D149" s="57"/>
      <c r="E149" s="58" t="s">
        <v>246</v>
      </c>
      <c r="F149" s="59" t="s">
        <v>247</v>
      </c>
      <c r="G149" s="45"/>
      <c r="H149" s="54" t="s">
        <v>248</v>
      </c>
      <c r="I149" s="45"/>
      <c r="J149" s="72"/>
      <c r="K149" s="49">
        <v>35751589.939999998</v>
      </c>
      <c r="L149" s="50">
        <f t="shared" si="0"/>
        <v>1364737940.2362418</v>
      </c>
    </row>
    <row r="150" spans="1:13" ht="54" x14ac:dyDescent="0.35">
      <c r="A150" s="1"/>
      <c r="B150" s="75" t="s">
        <v>249</v>
      </c>
      <c r="C150" s="56" t="s">
        <v>250</v>
      </c>
      <c r="D150" s="57"/>
      <c r="E150" s="58" t="s">
        <v>251</v>
      </c>
      <c r="F150" s="54" t="s">
        <v>204</v>
      </c>
      <c r="G150" s="45"/>
      <c r="H150" s="54" t="s">
        <v>252</v>
      </c>
      <c r="I150" s="45"/>
      <c r="J150" s="72"/>
      <c r="K150" s="49">
        <v>4368838.87</v>
      </c>
      <c r="L150" s="50">
        <f t="shared" si="0"/>
        <v>1360369101.3662419</v>
      </c>
    </row>
    <row r="151" spans="1:13" ht="54" x14ac:dyDescent="0.35">
      <c r="A151" s="1"/>
      <c r="B151" s="75" t="s">
        <v>249</v>
      </c>
      <c r="C151" s="56" t="s">
        <v>253</v>
      </c>
      <c r="D151" s="57"/>
      <c r="E151" s="58" t="s">
        <v>251</v>
      </c>
      <c r="F151" s="54" t="s">
        <v>204</v>
      </c>
      <c r="G151" s="45"/>
      <c r="H151" s="54" t="s">
        <v>254</v>
      </c>
      <c r="I151" s="45"/>
      <c r="J151" s="72"/>
      <c r="K151" s="49">
        <v>3925527.78</v>
      </c>
      <c r="L151" s="50">
        <f t="shared" si="0"/>
        <v>1356443573.586242</v>
      </c>
    </row>
    <row r="152" spans="1:13" ht="54" x14ac:dyDescent="0.35">
      <c r="A152" s="1"/>
      <c r="B152" s="75" t="s">
        <v>249</v>
      </c>
      <c r="C152" s="56" t="s">
        <v>255</v>
      </c>
      <c r="D152" s="57"/>
      <c r="E152" s="58" t="s">
        <v>251</v>
      </c>
      <c r="F152" s="54" t="s">
        <v>204</v>
      </c>
      <c r="G152" s="45"/>
      <c r="H152" s="54" t="s">
        <v>256</v>
      </c>
      <c r="I152" s="45"/>
      <c r="J152" s="72"/>
      <c r="K152" s="49">
        <v>207902.78</v>
      </c>
      <c r="L152" s="50">
        <f t="shared" si="0"/>
        <v>1356235670.806242</v>
      </c>
    </row>
    <row r="153" spans="1:13" ht="54" x14ac:dyDescent="0.35">
      <c r="A153" s="1"/>
      <c r="B153" s="75" t="s">
        <v>249</v>
      </c>
      <c r="C153" s="44" t="s">
        <v>257</v>
      </c>
      <c r="D153" s="45"/>
      <c r="E153" s="46" t="s">
        <v>251</v>
      </c>
      <c r="F153" s="47" t="s">
        <v>204</v>
      </c>
      <c r="G153" s="45"/>
      <c r="H153" s="54" t="s">
        <v>258</v>
      </c>
      <c r="I153" s="45"/>
      <c r="J153" s="72"/>
      <c r="K153" s="49">
        <v>20000</v>
      </c>
      <c r="L153" s="50">
        <f t="shared" si="0"/>
        <v>1356215670.806242</v>
      </c>
    </row>
    <row r="154" spans="1:13" ht="54" x14ac:dyDescent="0.35">
      <c r="A154" s="1"/>
      <c r="B154" s="75" t="s">
        <v>249</v>
      </c>
      <c r="C154" s="56" t="s">
        <v>259</v>
      </c>
      <c r="D154" s="57"/>
      <c r="E154" s="46" t="s">
        <v>251</v>
      </c>
      <c r="F154" s="54" t="s">
        <v>204</v>
      </c>
      <c r="G154" s="45"/>
      <c r="H154" s="54" t="s">
        <v>260</v>
      </c>
      <c r="I154" s="45"/>
      <c r="J154" s="72"/>
      <c r="K154" s="49">
        <v>85000</v>
      </c>
      <c r="L154" s="50">
        <f t="shared" si="0"/>
        <v>1356130670.806242</v>
      </c>
    </row>
    <row r="155" spans="1:13" ht="54" x14ac:dyDescent="0.35">
      <c r="A155" s="1"/>
      <c r="B155" s="75" t="s">
        <v>249</v>
      </c>
      <c r="C155" s="44" t="s">
        <v>261</v>
      </c>
      <c r="D155" s="45"/>
      <c r="E155" s="46" t="s">
        <v>251</v>
      </c>
      <c r="F155" s="59" t="s">
        <v>204</v>
      </c>
      <c r="G155" s="45"/>
      <c r="H155" s="54" t="s">
        <v>262</v>
      </c>
      <c r="I155" s="45"/>
      <c r="J155" s="72"/>
      <c r="K155" s="49">
        <v>197333.33</v>
      </c>
      <c r="L155" s="50">
        <f t="shared" si="0"/>
        <v>1355933337.4762421</v>
      </c>
    </row>
    <row r="156" spans="1:13" ht="54" x14ac:dyDescent="0.35">
      <c r="A156" s="1"/>
      <c r="B156" s="75" t="s">
        <v>249</v>
      </c>
      <c r="C156" s="44" t="s">
        <v>263</v>
      </c>
      <c r="D156" s="45"/>
      <c r="E156" s="46" t="s">
        <v>264</v>
      </c>
      <c r="F156" s="54" t="s">
        <v>265</v>
      </c>
      <c r="G156" s="45"/>
      <c r="H156" s="54" t="s">
        <v>266</v>
      </c>
      <c r="I156" s="45"/>
      <c r="J156" s="72"/>
      <c r="K156" s="49">
        <v>1245262.6300000001</v>
      </c>
      <c r="L156" s="50">
        <f t="shared" si="0"/>
        <v>1354688074.846242</v>
      </c>
    </row>
    <row r="157" spans="1:13" ht="54" x14ac:dyDescent="0.35">
      <c r="A157" s="1"/>
      <c r="B157" s="75" t="s">
        <v>249</v>
      </c>
      <c r="C157" s="44" t="s">
        <v>267</v>
      </c>
      <c r="D157" s="45"/>
      <c r="E157" s="59" t="s">
        <v>226</v>
      </c>
      <c r="F157" s="54" t="s">
        <v>268</v>
      </c>
      <c r="G157" s="45"/>
      <c r="H157" s="54" t="s">
        <v>269</v>
      </c>
      <c r="I157" s="45"/>
      <c r="J157" s="72"/>
      <c r="K157" s="49">
        <v>1902850.14</v>
      </c>
      <c r="L157" s="50">
        <f t="shared" si="0"/>
        <v>1352785224.7062418</v>
      </c>
    </row>
    <row r="158" spans="1:13" ht="54" x14ac:dyDescent="0.35">
      <c r="A158" s="1"/>
      <c r="B158" s="75" t="s">
        <v>270</v>
      </c>
      <c r="C158" s="44" t="s">
        <v>271</v>
      </c>
      <c r="D158" s="45"/>
      <c r="E158" s="46" t="s">
        <v>272</v>
      </c>
      <c r="F158" s="46" t="s">
        <v>273</v>
      </c>
      <c r="G158" s="45"/>
      <c r="H158" s="54" t="s">
        <v>274</v>
      </c>
      <c r="I158" s="45"/>
      <c r="J158" s="72"/>
      <c r="K158" s="49">
        <v>8440183.9500000011</v>
      </c>
      <c r="L158" s="50">
        <f t="shared" si="0"/>
        <v>1344345040.7562418</v>
      </c>
    </row>
    <row r="159" spans="1:13" ht="72" x14ac:dyDescent="0.35">
      <c r="A159" s="1"/>
      <c r="B159" s="75" t="s">
        <v>270</v>
      </c>
      <c r="C159" s="44" t="s">
        <v>275</v>
      </c>
      <c r="D159" s="45"/>
      <c r="E159" s="46" t="s">
        <v>126</v>
      </c>
      <c r="F159" s="59" t="s">
        <v>178</v>
      </c>
      <c r="G159" s="45"/>
      <c r="H159" s="54" t="s">
        <v>276</v>
      </c>
      <c r="I159" s="45"/>
      <c r="J159" s="72"/>
      <c r="K159" s="49">
        <v>357619.7</v>
      </c>
      <c r="L159" s="50">
        <f t="shared" si="0"/>
        <v>1343987421.0562418</v>
      </c>
    </row>
    <row r="160" spans="1:13" ht="36" x14ac:dyDescent="0.35">
      <c r="A160" s="1"/>
      <c r="B160" s="75" t="s">
        <v>270</v>
      </c>
      <c r="C160" s="56" t="s">
        <v>277</v>
      </c>
      <c r="D160" s="57"/>
      <c r="E160" s="58" t="s">
        <v>278</v>
      </c>
      <c r="F160" s="54" t="s">
        <v>279</v>
      </c>
      <c r="G160" s="45"/>
      <c r="H160" s="54" t="s">
        <v>280</v>
      </c>
      <c r="I160" s="45"/>
      <c r="J160" s="49"/>
      <c r="K160" s="49">
        <v>60465.56</v>
      </c>
      <c r="L160" s="50">
        <f t="shared" si="0"/>
        <v>1343926955.4962418</v>
      </c>
    </row>
    <row r="161" spans="1:12" ht="36" x14ac:dyDescent="0.35">
      <c r="A161" s="1"/>
      <c r="B161" s="75" t="s">
        <v>270</v>
      </c>
      <c r="C161" s="44" t="s">
        <v>281</v>
      </c>
      <c r="D161" s="44"/>
      <c r="E161" s="59" t="s">
        <v>141</v>
      </c>
      <c r="F161" s="59" t="s">
        <v>282</v>
      </c>
      <c r="G161" s="45"/>
      <c r="H161" s="54" t="s">
        <v>283</v>
      </c>
      <c r="I161" s="45"/>
      <c r="J161" s="49"/>
      <c r="K161" s="49">
        <v>7000</v>
      </c>
      <c r="L161" s="50">
        <f t="shared" si="0"/>
        <v>1343919955.4962418</v>
      </c>
    </row>
    <row r="162" spans="1:12" ht="54" x14ac:dyDescent="0.35">
      <c r="A162" s="1"/>
      <c r="B162" s="75" t="s">
        <v>270</v>
      </c>
      <c r="C162" s="44" t="s">
        <v>284</v>
      </c>
      <c r="D162" s="44"/>
      <c r="E162" s="46" t="s">
        <v>285</v>
      </c>
      <c r="F162" s="59" t="s">
        <v>286</v>
      </c>
      <c r="G162" s="45"/>
      <c r="H162" s="54" t="s">
        <v>287</v>
      </c>
      <c r="I162" s="45"/>
      <c r="J162" s="49"/>
      <c r="K162" s="49">
        <v>90711.039999999994</v>
      </c>
      <c r="L162" s="50">
        <f t="shared" si="0"/>
        <v>1343829244.4562418</v>
      </c>
    </row>
    <row r="163" spans="1:12" ht="36" x14ac:dyDescent="0.35">
      <c r="A163" s="1"/>
      <c r="B163" s="75" t="s">
        <v>270</v>
      </c>
      <c r="C163" s="44" t="s">
        <v>288</v>
      </c>
      <c r="D163" s="44"/>
      <c r="E163" s="46" t="s">
        <v>289</v>
      </c>
      <c r="F163" s="59" t="s">
        <v>290</v>
      </c>
      <c r="G163" s="45"/>
      <c r="H163" s="54" t="s">
        <v>291</v>
      </c>
      <c r="I163" s="45"/>
      <c r="J163" s="49"/>
      <c r="K163" s="49">
        <v>65013.13</v>
      </c>
      <c r="L163" s="50">
        <f t="shared" si="0"/>
        <v>1343764231.3262417</v>
      </c>
    </row>
    <row r="164" spans="1:12" ht="36" x14ac:dyDescent="0.35">
      <c r="A164" s="1"/>
      <c r="B164" s="75" t="s">
        <v>270</v>
      </c>
      <c r="C164" s="44" t="s">
        <v>292</v>
      </c>
      <c r="D164" s="44"/>
      <c r="E164" s="46" t="s">
        <v>186</v>
      </c>
      <c r="F164" s="59" t="s">
        <v>293</v>
      </c>
      <c r="G164" s="45"/>
      <c r="H164" s="54" t="s">
        <v>294</v>
      </c>
      <c r="I164" s="45"/>
      <c r="J164" s="49"/>
      <c r="K164" s="49">
        <v>23069</v>
      </c>
      <c r="L164" s="50">
        <f t="shared" si="0"/>
        <v>1343741162.3262417</v>
      </c>
    </row>
    <row r="165" spans="1:12" ht="36" x14ac:dyDescent="0.35">
      <c r="A165" s="1"/>
      <c r="B165" s="75" t="s">
        <v>270</v>
      </c>
      <c r="C165" s="44" t="s">
        <v>295</v>
      </c>
      <c r="D165" s="44"/>
      <c r="E165" s="46" t="s">
        <v>296</v>
      </c>
      <c r="F165" s="59" t="s">
        <v>297</v>
      </c>
      <c r="G165" s="45"/>
      <c r="H165" s="54" t="s">
        <v>298</v>
      </c>
      <c r="I165" s="45"/>
      <c r="J165" s="49"/>
      <c r="K165" s="49">
        <v>2370</v>
      </c>
      <c r="L165" s="50">
        <f t="shared" si="0"/>
        <v>1343738792.3262417</v>
      </c>
    </row>
    <row r="166" spans="1:12" ht="36" x14ac:dyDescent="0.35">
      <c r="A166" s="1"/>
      <c r="B166" s="75" t="s">
        <v>270</v>
      </c>
      <c r="C166" s="44" t="s">
        <v>299</v>
      </c>
      <c r="D166" s="44"/>
      <c r="E166" s="46" t="s">
        <v>300</v>
      </c>
      <c r="F166" s="59" t="s">
        <v>301</v>
      </c>
      <c r="G166" s="45"/>
      <c r="H166" s="54" t="s">
        <v>302</v>
      </c>
      <c r="I166" s="45"/>
      <c r="J166" s="49"/>
      <c r="K166" s="49">
        <v>194773.19</v>
      </c>
      <c r="L166" s="50">
        <f t="shared" si="0"/>
        <v>1343544019.1362417</v>
      </c>
    </row>
    <row r="167" spans="1:12" ht="54" x14ac:dyDescent="0.35">
      <c r="A167" s="1"/>
      <c r="B167" s="75" t="s">
        <v>270</v>
      </c>
      <c r="C167" s="44" t="s">
        <v>303</v>
      </c>
      <c r="D167" s="44"/>
      <c r="E167" s="46" t="s">
        <v>123</v>
      </c>
      <c r="F167" s="59" t="s">
        <v>124</v>
      </c>
      <c r="G167" s="45"/>
      <c r="H167" s="54" t="s">
        <v>304</v>
      </c>
      <c r="I167" s="45"/>
      <c r="J167" s="49"/>
      <c r="K167" s="49">
        <v>215409</v>
      </c>
      <c r="L167" s="50">
        <f t="shared" si="0"/>
        <v>1343328610.1362417</v>
      </c>
    </row>
    <row r="168" spans="1:12" ht="36" x14ac:dyDescent="0.35">
      <c r="A168" s="1"/>
      <c r="B168" s="75" t="s">
        <v>270</v>
      </c>
      <c r="C168" s="44" t="s">
        <v>305</v>
      </c>
      <c r="D168" s="44"/>
      <c r="E168" s="46" t="s">
        <v>306</v>
      </c>
      <c r="F168" s="59" t="s">
        <v>307</v>
      </c>
      <c r="G168" s="45"/>
      <c r="H168" s="54" t="s">
        <v>308</v>
      </c>
      <c r="I168" s="45"/>
      <c r="J168" s="49"/>
      <c r="K168" s="49">
        <v>43750</v>
      </c>
      <c r="L168" s="50">
        <f t="shared" si="0"/>
        <v>1343284860.1362417</v>
      </c>
    </row>
    <row r="169" spans="1:12" ht="36" x14ac:dyDescent="0.35">
      <c r="A169" s="1"/>
      <c r="B169" s="75">
        <v>45623</v>
      </c>
      <c r="C169" s="44">
        <v>3940</v>
      </c>
      <c r="D169" s="44"/>
      <c r="E169" s="46" t="s">
        <v>141</v>
      </c>
      <c r="F169" s="59" t="s">
        <v>184</v>
      </c>
      <c r="G169" s="45"/>
      <c r="H169" s="54" t="s">
        <v>309</v>
      </c>
      <c r="I169" s="45"/>
      <c r="J169" s="49"/>
      <c r="K169" s="49">
        <v>11800</v>
      </c>
      <c r="L169" s="50">
        <f t="shared" si="0"/>
        <v>1343273060.1362417</v>
      </c>
    </row>
    <row r="170" spans="1:12" ht="60.75" customHeight="1" x14ac:dyDescent="0.35">
      <c r="A170" s="1"/>
      <c r="B170" s="75">
        <v>45623</v>
      </c>
      <c r="C170" s="44">
        <v>3946</v>
      </c>
      <c r="D170" s="44"/>
      <c r="E170" s="46" t="s">
        <v>207</v>
      </c>
      <c r="F170" s="59" t="s">
        <v>310</v>
      </c>
      <c r="G170" s="45"/>
      <c r="H170" s="54" t="s">
        <v>311</v>
      </c>
      <c r="I170" s="45"/>
      <c r="J170" s="72"/>
      <c r="K170" s="49">
        <v>1132800</v>
      </c>
      <c r="L170" s="50">
        <f t="shared" ref="L170:L187" si="1">L169+J170-K170</f>
        <v>1342140260.1362417</v>
      </c>
    </row>
    <row r="171" spans="1:12" ht="54" x14ac:dyDescent="0.35">
      <c r="A171" s="1"/>
      <c r="B171" s="75">
        <v>45623</v>
      </c>
      <c r="C171" s="44">
        <v>3948</v>
      </c>
      <c r="D171" s="44"/>
      <c r="E171" s="46" t="s">
        <v>312</v>
      </c>
      <c r="F171" s="59" t="s">
        <v>313</v>
      </c>
      <c r="G171" s="45"/>
      <c r="H171" s="54" t="s">
        <v>314</v>
      </c>
      <c r="I171" s="45"/>
      <c r="J171" s="72"/>
      <c r="K171" s="49">
        <v>759600</v>
      </c>
      <c r="L171" s="50">
        <f t="shared" si="1"/>
        <v>1341380660.1362417</v>
      </c>
    </row>
    <row r="172" spans="1:12" ht="54" x14ac:dyDescent="0.35">
      <c r="A172" s="1"/>
      <c r="B172" s="75">
        <v>45623</v>
      </c>
      <c r="C172" s="44">
        <v>3954</v>
      </c>
      <c r="D172" s="44"/>
      <c r="E172" s="46" t="s">
        <v>126</v>
      </c>
      <c r="F172" s="59" t="s">
        <v>147</v>
      </c>
      <c r="G172" s="45"/>
      <c r="H172" s="54" t="s">
        <v>315</v>
      </c>
      <c r="I172" s="45"/>
      <c r="J172" s="49"/>
      <c r="K172" s="49">
        <v>96582</v>
      </c>
      <c r="L172" s="50">
        <f t="shared" si="1"/>
        <v>1341284078.1362417</v>
      </c>
    </row>
    <row r="173" spans="1:12" ht="54" x14ac:dyDescent="0.35">
      <c r="A173" s="1"/>
      <c r="B173" s="75">
        <v>45623</v>
      </c>
      <c r="C173" s="44">
        <v>3956</v>
      </c>
      <c r="D173" s="44"/>
      <c r="E173" s="46" t="s">
        <v>126</v>
      </c>
      <c r="F173" s="59" t="s">
        <v>147</v>
      </c>
      <c r="G173" s="45"/>
      <c r="H173" s="54" t="s">
        <v>316</v>
      </c>
      <c r="I173" s="45"/>
      <c r="J173" s="49"/>
      <c r="K173" s="49">
        <v>82398.13</v>
      </c>
      <c r="L173" s="50">
        <f t="shared" si="1"/>
        <v>1341201680.0062416</v>
      </c>
    </row>
    <row r="174" spans="1:12" ht="57.75" customHeight="1" x14ac:dyDescent="0.35">
      <c r="A174" s="1"/>
      <c r="B174" s="75">
        <v>45624</v>
      </c>
      <c r="C174" s="44">
        <v>3959</v>
      </c>
      <c r="D174" s="44"/>
      <c r="E174" s="46" t="s">
        <v>317</v>
      </c>
      <c r="F174" s="59" t="s">
        <v>318</v>
      </c>
      <c r="G174" s="45"/>
      <c r="H174" s="54" t="s">
        <v>319</v>
      </c>
      <c r="I174" s="45"/>
      <c r="J174" s="49"/>
      <c r="K174" s="49">
        <v>128354.5</v>
      </c>
      <c r="L174" s="50">
        <f t="shared" si="1"/>
        <v>1341073325.5062416</v>
      </c>
    </row>
    <row r="175" spans="1:12" ht="36" x14ac:dyDescent="0.35">
      <c r="A175" s="1"/>
      <c r="B175" s="75">
        <v>45624</v>
      </c>
      <c r="C175" s="44">
        <v>3961</v>
      </c>
      <c r="D175" s="44"/>
      <c r="E175" s="46" t="s">
        <v>320</v>
      </c>
      <c r="F175" s="59" t="s">
        <v>321</v>
      </c>
      <c r="G175" s="45"/>
      <c r="H175" s="54" t="s">
        <v>322</v>
      </c>
      <c r="I175" s="45"/>
      <c r="J175" s="49"/>
      <c r="K175" s="49">
        <v>53179.19</v>
      </c>
      <c r="L175" s="50">
        <f t="shared" si="1"/>
        <v>1341020146.3162415</v>
      </c>
    </row>
    <row r="176" spans="1:12" ht="36" x14ac:dyDescent="0.35">
      <c r="A176" s="1"/>
      <c r="B176" s="75">
        <v>45624</v>
      </c>
      <c r="C176" s="44">
        <v>3971</v>
      </c>
      <c r="D176" s="44"/>
      <c r="E176" s="46" t="s">
        <v>141</v>
      </c>
      <c r="F176" s="59" t="s">
        <v>323</v>
      </c>
      <c r="G176" s="45"/>
      <c r="H176" s="54" t="s">
        <v>324</v>
      </c>
      <c r="I176" s="45"/>
      <c r="J176" s="49"/>
      <c r="K176" s="49">
        <v>153400</v>
      </c>
      <c r="L176" s="50">
        <f t="shared" si="1"/>
        <v>1340866746.3162415</v>
      </c>
    </row>
    <row r="177" spans="1:13" ht="72" x14ac:dyDescent="0.35">
      <c r="A177" s="1"/>
      <c r="B177" s="75">
        <v>45624</v>
      </c>
      <c r="C177" s="44">
        <v>3978</v>
      </c>
      <c r="D177" s="44"/>
      <c r="E177" s="46" t="s">
        <v>172</v>
      </c>
      <c r="F177" s="59" t="s">
        <v>325</v>
      </c>
      <c r="G177" s="45"/>
      <c r="H177" s="54" t="s">
        <v>326</v>
      </c>
      <c r="I177" s="45"/>
      <c r="J177" s="49"/>
      <c r="K177" s="49">
        <v>1146255.5</v>
      </c>
      <c r="L177" s="50">
        <f t="shared" si="1"/>
        <v>1339720490.8162415</v>
      </c>
    </row>
    <row r="178" spans="1:13" ht="54" x14ac:dyDescent="0.35">
      <c r="A178" s="1"/>
      <c r="B178" s="75">
        <v>45624</v>
      </c>
      <c r="C178" s="44">
        <v>3982</v>
      </c>
      <c r="D178" s="44"/>
      <c r="E178" s="46" t="s">
        <v>327</v>
      </c>
      <c r="F178" s="59" t="s">
        <v>328</v>
      </c>
      <c r="G178" s="45"/>
      <c r="H178" s="54" t="s">
        <v>329</v>
      </c>
      <c r="I178" s="45"/>
      <c r="J178" s="49"/>
      <c r="K178" s="49">
        <v>5061657.93</v>
      </c>
      <c r="L178" s="50">
        <f t="shared" si="1"/>
        <v>1334658832.8862414</v>
      </c>
    </row>
    <row r="179" spans="1:13" ht="36" x14ac:dyDescent="0.35">
      <c r="A179" s="1"/>
      <c r="B179" s="75">
        <v>45624</v>
      </c>
      <c r="C179" s="44">
        <v>3984</v>
      </c>
      <c r="D179" s="44"/>
      <c r="E179" s="46" t="s">
        <v>330</v>
      </c>
      <c r="F179" s="59" t="s">
        <v>331</v>
      </c>
      <c r="G179" s="45"/>
      <c r="H179" s="54" t="s">
        <v>332</v>
      </c>
      <c r="I179" s="45"/>
      <c r="J179" s="49"/>
      <c r="K179" s="49">
        <v>63755.4</v>
      </c>
      <c r="L179" s="50">
        <f t="shared" si="1"/>
        <v>1334595077.4862413</v>
      </c>
    </row>
    <row r="180" spans="1:13" ht="54" x14ac:dyDescent="0.35">
      <c r="A180" s="1"/>
      <c r="B180" s="75">
        <v>45624</v>
      </c>
      <c r="C180" s="44">
        <v>3988</v>
      </c>
      <c r="D180" s="44"/>
      <c r="E180" s="46" t="s">
        <v>126</v>
      </c>
      <c r="F180" s="59" t="s">
        <v>127</v>
      </c>
      <c r="G180" s="45"/>
      <c r="H180" s="54" t="s">
        <v>333</v>
      </c>
      <c r="I180" s="45"/>
      <c r="J180" s="49"/>
      <c r="K180" s="49">
        <v>252284</v>
      </c>
      <c r="L180" s="50">
        <f t="shared" si="1"/>
        <v>1334342793.4862413</v>
      </c>
    </row>
    <row r="181" spans="1:13" ht="54" x14ac:dyDescent="0.35">
      <c r="A181" s="1"/>
      <c r="B181" s="75">
        <v>45624</v>
      </c>
      <c r="C181" s="44">
        <v>3991</v>
      </c>
      <c r="D181" s="44"/>
      <c r="E181" s="46" t="s">
        <v>334</v>
      </c>
      <c r="F181" s="59" t="s">
        <v>335</v>
      </c>
      <c r="G181" s="45"/>
      <c r="H181" s="54" t="s">
        <v>336</v>
      </c>
      <c r="I181" s="45"/>
      <c r="J181" s="49"/>
      <c r="K181" s="49">
        <v>16837283.300000001</v>
      </c>
      <c r="L181" s="50">
        <f t="shared" si="1"/>
        <v>1317505510.1862414</v>
      </c>
    </row>
    <row r="182" spans="1:13" ht="54" x14ac:dyDescent="0.35">
      <c r="A182" s="1"/>
      <c r="B182" s="75" t="s">
        <v>337</v>
      </c>
      <c r="C182" s="44" t="s">
        <v>338</v>
      </c>
      <c r="D182" s="44"/>
      <c r="E182" s="46" t="s">
        <v>339</v>
      </c>
      <c r="F182" s="59" t="s">
        <v>340</v>
      </c>
      <c r="G182" s="45"/>
      <c r="H182" s="54" t="s">
        <v>341</v>
      </c>
      <c r="I182" s="45"/>
      <c r="J182" s="49"/>
      <c r="K182" s="49">
        <v>11896434.890000001</v>
      </c>
      <c r="L182" s="50">
        <f t="shared" si="1"/>
        <v>1305609075.2962413</v>
      </c>
    </row>
    <row r="183" spans="1:13" ht="54" x14ac:dyDescent="0.35">
      <c r="A183" s="1"/>
      <c r="B183" s="75" t="s">
        <v>337</v>
      </c>
      <c r="C183" s="44">
        <v>4011</v>
      </c>
      <c r="D183" s="44"/>
      <c r="E183" s="46" t="s">
        <v>172</v>
      </c>
      <c r="F183" s="59" t="s">
        <v>342</v>
      </c>
      <c r="G183" s="45"/>
      <c r="H183" s="54" t="s">
        <v>343</v>
      </c>
      <c r="I183" s="45"/>
      <c r="J183" s="49"/>
      <c r="K183" s="49">
        <v>1212508.93</v>
      </c>
      <c r="L183" s="50">
        <f t="shared" si="1"/>
        <v>1304396566.3662412</v>
      </c>
    </row>
    <row r="184" spans="1:13" ht="72" x14ac:dyDescent="0.35">
      <c r="A184" s="1"/>
      <c r="B184" s="75" t="s">
        <v>337</v>
      </c>
      <c r="C184" s="44">
        <v>4017</v>
      </c>
      <c r="D184" s="44"/>
      <c r="E184" s="46" t="s">
        <v>172</v>
      </c>
      <c r="F184" s="59" t="s">
        <v>344</v>
      </c>
      <c r="G184" s="45"/>
      <c r="H184" s="54" t="s">
        <v>345</v>
      </c>
      <c r="I184" s="45"/>
      <c r="J184" s="49"/>
      <c r="K184" s="49">
        <v>2525700.08</v>
      </c>
      <c r="L184" s="50">
        <f t="shared" si="1"/>
        <v>1301870866.2862413</v>
      </c>
    </row>
    <row r="185" spans="1:13" ht="51.75" customHeight="1" x14ac:dyDescent="0.35">
      <c r="A185" s="1"/>
      <c r="B185" s="75" t="s">
        <v>337</v>
      </c>
      <c r="C185" s="44">
        <v>4019</v>
      </c>
      <c r="D185" s="44"/>
      <c r="E185" s="46" t="s">
        <v>346</v>
      </c>
      <c r="F185" s="59" t="s">
        <v>347</v>
      </c>
      <c r="G185" s="45"/>
      <c r="H185" s="54" t="s">
        <v>348</v>
      </c>
      <c r="I185" s="45"/>
      <c r="J185" s="49"/>
      <c r="K185" s="49">
        <v>2421794.09</v>
      </c>
      <c r="L185" s="50">
        <f t="shared" si="1"/>
        <v>1299449072.1962414</v>
      </c>
    </row>
    <row r="186" spans="1:13" ht="54" x14ac:dyDescent="0.35">
      <c r="A186" s="1"/>
      <c r="B186" s="75" t="s">
        <v>337</v>
      </c>
      <c r="C186" s="44">
        <v>4024</v>
      </c>
      <c r="D186" s="44"/>
      <c r="E186" s="46" t="s">
        <v>226</v>
      </c>
      <c r="F186" s="59" t="s">
        <v>349</v>
      </c>
      <c r="G186" s="45"/>
      <c r="H186" s="54" t="s">
        <v>350</v>
      </c>
      <c r="I186" s="45"/>
      <c r="J186" s="49"/>
      <c r="K186" s="49">
        <v>3888282.51</v>
      </c>
      <c r="L186" s="50">
        <f t="shared" si="1"/>
        <v>1295560789.6862414</v>
      </c>
    </row>
    <row r="187" spans="1:13" ht="54" x14ac:dyDescent="0.35">
      <c r="A187" s="1"/>
      <c r="B187" s="75" t="s">
        <v>337</v>
      </c>
      <c r="C187" s="44">
        <v>4027</v>
      </c>
      <c r="D187" s="44"/>
      <c r="E187" s="46" t="s">
        <v>226</v>
      </c>
      <c r="F187" s="59" t="s">
        <v>351</v>
      </c>
      <c r="G187" s="45"/>
      <c r="H187" s="54" t="s">
        <v>352</v>
      </c>
      <c r="I187" s="45"/>
      <c r="J187" s="49"/>
      <c r="K187" s="49">
        <v>1690011.55</v>
      </c>
      <c r="L187" s="50">
        <f t="shared" si="1"/>
        <v>1293870778.1362414</v>
      </c>
    </row>
    <row r="188" spans="1:13" ht="18.75" thickBot="1" x14ac:dyDescent="0.3">
      <c r="B188" s="76" t="s">
        <v>109</v>
      </c>
      <c r="C188" s="76"/>
      <c r="D188" s="76"/>
      <c r="E188" s="76"/>
      <c r="F188" s="76"/>
      <c r="G188" s="76"/>
      <c r="H188" s="76"/>
      <c r="I188" s="77"/>
      <c r="J188" s="78">
        <f>SUM(J105:J187)</f>
        <v>241721284.32455599</v>
      </c>
      <c r="K188" s="78">
        <f>SUM(K105:K187)</f>
        <v>178117921.23000002</v>
      </c>
      <c r="L188" s="78">
        <f>+L187</f>
        <v>1293870778.1362414</v>
      </c>
    </row>
    <row r="189" spans="1:13" ht="18.75" thickTop="1" x14ac:dyDescent="0.35">
      <c r="B189" s="1"/>
      <c r="C189" s="1"/>
      <c r="D189" s="1"/>
      <c r="E189" s="1"/>
      <c r="F189" s="1"/>
      <c r="G189" s="1"/>
      <c r="H189" s="1"/>
      <c r="I189" s="1"/>
      <c r="J189" s="5"/>
      <c r="K189" s="5"/>
      <c r="L189" s="1"/>
    </row>
    <row r="190" spans="1:13" ht="18" x14ac:dyDescent="0.35">
      <c r="B190" s="1"/>
      <c r="C190" s="1"/>
      <c r="D190" s="1"/>
      <c r="E190" s="1"/>
      <c r="F190" s="1"/>
      <c r="G190" s="1"/>
      <c r="H190" s="1"/>
      <c r="I190" s="1"/>
      <c r="J190" s="5"/>
      <c r="K190" s="22"/>
      <c r="L190" s="1"/>
    </row>
    <row r="191" spans="1:13" ht="18" x14ac:dyDescent="0.35">
      <c r="B191" s="1"/>
      <c r="E191" s="1"/>
      <c r="F191" s="1"/>
      <c r="G191" s="1"/>
      <c r="H191" s="1"/>
      <c r="I191" s="1"/>
      <c r="J191" s="5"/>
    </row>
    <row r="192" spans="1:13" ht="18" x14ac:dyDescent="0.35">
      <c r="B192" s="1"/>
      <c r="C192" s="34" t="s">
        <v>110</v>
      </c>
      <c r="D192" s="34"/>
      <c r="E192" s="34"/>
      <c r="G192" s="1"/>
      <c r="H192" s="35" t="s">
        <v>111</v>
      </c>
      <c r="I192" s="1"/>
      <c r="K192" s="34" t="s">
        <v>111</v>
      </c>
      <c r="L192" s="34"/>
      <c r="M192" s="22">
        <f>+K188+'[2]Disponibilidad Octubre 2024'!$F$85</f>
        <v>121635498.70000002</v>
      </c>
    </row>
    <row r="193" spans="2:13" ht="18" x14ac:dyDescent="0.35">
      <c r="B193" s="1"/>
      <c r="C193" s="36" t="s">
        <v>112</v>
      </c>
      <c r="D193" s="36"/>
      <c r="E193" s="36"/>
      <c r="G193" s="37"/>
      <c r="H193" s="38" t="s">
        <v>113</v>
      </c>
      <c r="I193" s="1"/>
      <c r="J193" s="1"/>
      <c r="K193" s="36" t="s">
        <v>114</v>
      </c>
      <c r="L193" s="36"/>
    </row>
    <row r="194" spans="2:13" ht="18" x14ac:dyDescent="0.35">
      <c r="B194" s="1"/>
      <c r="C194" s="2" t="s">
        <v>115</v>
      </c>
      <c r="D194" s="2"/>
      <c r="E194" s="2"/>
      <c r="G194" s="37"/>
      <c r="H194" s="37" t="s">
        <v>116</v>
      </c>
      <c r="I194" s="1"/>
      <c r="J194" s="1"/>
      <c r="K194" s="2" t="s">
        <v>117</v>
      </c>
      <c r="L194" s="2"/>
    </row>
    <row r="195" spans="2:13" ht="18" x14ac:dyDescent="0.35">
      <c r="B195" s="1"/>
      <c r="C195" s="1"/>
      <c r="D195" s="1"/>
      <c r="E195" s="1"/>
      <c r="F195" s="1"/>
      <c r="G195" s="1"/>
      <c r="H195" s="1"/>
      <c r="I195" s="1"/>
      <c r="J195" s="5"/>
      <c r="K195" s="5"/>
      <c r="L195" s="1"/>
      <c r="M195" s="73"/>
    </row>
    <row r="196" spans="2:13" x14ac:dyDescent="0.25">
      <c r="M196" s="22"/>
    </row>
    <row r="197" spans="2:13" x14ac:dyDescent="0.25">
      <c r="B197" s="79" t="s">
        <v>353</v>
      </c>
      <c r="C197" s="80"/>
      <c r="D197" s="80"/>
      <c r="E197" s="80"/>
      <c r="F197" s="81"/>
      <c r="L197" s="22"/>
    </row>
    <row r="198" spans="2:13" ht="17.25" x14ac:dyDescent="0.25">
      <c r="B198" s="82" t="s">
        <v>354</v>
      </c>
      <c r="C198" s="83"/>
      <c r="D198" s="83"/>
      <c r="E198" s="83"/>
      <c r="F198" s="84">
        <v>179392026.06999999</v>
      </c>
      <c r="K198" s="73"/>
    </row>
    <row r="199" spans="2:13" ht="17.25" x14ac:dyDescent="0.25">
      <c r="B199" s="82" t="s">
        <v>355</v>
      </c>
      <c r="C199" s="83"/>
      <c r="D199" s="83"/>
      <c r="E199" s="83"/>
      <c r="F199" s="85">
        <f>+K188</f>
        <v>178117921.23000002</v>
      </c>
      <c r="K199" s="86"/>
    </row>
    <row r="200" spans="2:13" ht="18" thickBot="1" x14ac:dyDescent="0.3">
      <c r="B200" s="87" t="s">
        <v>356</v>
      </c>
      <c r="C200" s="83"/>
      <c r="D200" s="83"/>
      <c r="E200" s="83"/>
      <c r="F200" s="88">
        <f>+F198-F199</f>
        <v>1274104.8399999738</v>
      </c>
    </row>
    <row r="201" spans="2:13" ht="18" thickTop="1" x14ac:dyDescent="0.25">
      <c r="B201" s="82"/>
      <c r="C201" s="83"/>
      <c r="D201" s="83"/>
      <c r="E201" s="83"/>
      <c r="F201" s="89"/>
      <c r="H201" s="22"/>
      <c r="K201" s="73"/>
    </row>
    <row r="202" spans="2:13" ht="17.25" x14ac:dyDescent="0.25">
      <c r="B202" s="79" t="s">
        <v>357</v>
      </c>
      <c r="C202" s="90"/>
      <c r="D202" s="90"/>
      <c r="E202" s="90"/>
      <c r="F202" s="91"/>
    </row>
    <row r="203" spans="2:13" ht="17.25" x14ac:dyDescent="0.25">
      <c r="B203" s="82" t="s">
        <v>358</v>
      </c>
      <c r="C203" s="83"/>
      <c r="D203" s="83"/>
      <c r="E203" s="83"/>
      <c r="F203" s="85">
        <v>596102.96000003815</v>
      </c>
    </row>
    <row r="204" spans="2:13" ht="17.25" x14ac:dyDescent="0.25">
      <c r="B204" s="82" t="s">
        <v>359</v>
      </c>
      <c r="C204" s="83"/>
      <c r="D204" s="83"/>
      <c r="E204" s="83"/>
      <c r="F204" s="85">
        <v>-1870207.8</v>
      </c>
    </row>
    <row r="205" spans="2:13" ht="18" thickBot="1" x14ac:dyDescent="0.3">
      <c r="B205" s="82"/>
      <c r="C205" s="83"/>
      <c r="D205" s="83"/>
      <c r="E205" s="83"/>
      <c r="F205" s="88">
        <f>SUM(F203:G204)</f>
        <v>-1274104.8399999619</v>
      </c>
    </row>
    <row r="206" spans="2:13" ht="18" thickTop="1" x14ac:dyDescent="0.25">
      <c r="B206" s="83"/>
      <c r="C206" s="83"/>
      <c r="D206" s="83"/>
      <c r="E206" s="83"/>
      <c r="F206" s="92"/>
    </row>
    <row r="207" spans="2:13" x14ac:dyDescent="0.25">
      <c r="B207" s="93" t="s">
        <v>360</v>
      </c>
      <c r="C207" s="94"/>
      <c r="D207" s="94"/>
      <c r="E207" s="94"/>
      <c r="F207" s="95"/>
    </row>
    <row r="208" spans="2:13" x14ac:dyDescent="0.25">
      <c r="B208" s="96"/>
      <c r="C208" s="97"/>
      <c r="D208" s="97"/>
      <c r="E208" s="97"/>
      <c r="F208" s="98"/>
    </row>
    <row r="209" spans="2:6" ht="24" customHeight="1" x14ac:dyDescent="0.25">
      <c r="B209" s="99"/>
      <c r="C209" s="100"/>
      <c r="D209" s="100"/>
      <c r="E209" s="100"/>
      <c r="F209" s="101"/>
    </row>
  </sheetData>
  <mergeCells count="23">
    <mergeCell ref="C194:E194"/>
    <mergeCell ref="K194:L194"/>
    <mergeCell ref="B207:F209"/>
    <mergeCell ref="B101:L101"/>
    <mergeCell ref="B102:L102"/>
    <mergeCell ref="B188:H188"/>
    <mergeCell ref="C192:E192"/>
    <mergeCell ref="K192:L192"/>
    <mergeCell ref="C193:E193"/>
    <mergeCell ref="K193:L193"/>
    <mergeCell ref="C95:E95"/>
    <mergeCell ref="K95:L95"/>
    <mergeCell ref="C96:E96"/>
    <mergeCell ref="K96:L96"/>
    <mergeCell ref="B99:L99"/>
    <mergeCell ref="B100:L100"/>
    <mergeCell ref="B1:L1"/>
    <mergeCell ref="B2:L2"/>
    <mergeCell ref="B3:L3"/>
    <mergeCell ref="B4:L4"/>
    <mergeCell ref="B90:H90"/>
    <mergeCell ref="C94:E94"/>
    <mergeCell ref="K94:L94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D430B7-7C01-4113-B827-FF819B7E25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38F493-1EC8-45C4-A0F0-AEC5B49283B0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3.xml><?xml version="1.0" encoding="utf-8"?>
<ds:datastoreItem xmlns:ds="http://schemas.openxmlformats.org/officeDocument/2006/customXml" ds:itemID="{82A43949-16EF-4534-BF2C-7F5E270381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2024-12-05T16:01:44Z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