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Portal Transparencia/Presup. Aprob y Ejec Mens 2025/Ejecución Mensual 2025/"/>
    </mc:Choice>
  </mc:AlternateContent>
  <xr:revisionPtr revIDLastSave="0" documentId="8_{C432AE7C-567F-4D46-9B36-4103886DCB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Hoja1!$A$1:$U$337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E315" i="1" l="1"/>
  <c r="E313" i="1"/>
  <c r="E310" i="1"/>
  <c r="E308" i="1"/>
  <c r="E305" i="1"/>
  <c r="E304" i="1" s="1"/>
  <c r="E302" i="1"/>
  <c r="E300" i="1"/>
  <c r="E294" i="1"/>
  <c r="E292" i="1"/>
  <c r="E289" i="1"/>
  <c r="E288" i="1"/>
  <c r="E286" i="1"/>
  <c r="E283" i="1"/>
  <c r="E282" i="1" s="1"/>
  <c r="E280" i="1"/>
  <c r="E279" i="1"/>
  <c r="E277" i="1"/>
  <c r="E275" i="1"/>
  <c r="E273" i="1"/>
  <c r="E271" i="1"/>
  <c r="E268" i="1"/>
  <c r="E266" i="1"/>
  <c r="E264" i="1"/>
  <c r="E261" i="1" s="1"/>
  <c r="E262" i="1"/>
  <c r="E259" i="1"/>
  <c r="E257" i="1"/>
  <c r="E255" i="1"/>
  <c r="E253" i="1"/>
  <c r="E251" i="1"/>
  <c r="E249" i="1"/>
  <c r="E248" i="1" s="1"/>
  <c r="E246" i="1"/>
  <c r="E244" i="1"/>
  <c r="E242" i="1"/>
  <c r="E241" i="1" s="1"/>
  <c r="E239" i="1"/>
  <c r="E238" i="1"/>
  <c r="E237" i="1"/>
  <c r="E235" i="1"/>
  <c r="E233" i="1"/>
  <c r="E232" i="1" s="1"/>
  <c r="E230" i="1"/>
  <c r="E228" i="1"/>
  <c r="E226" i="1"/>
  <c r="E224" i="1"/>
  <c r="E211" i="1"/>
  <c r="E208" i="1"/>
  <c r="E206" i="1"/>
  <c r="E204" i="1"/>
  <c r="E195" i="1" s="1"/>
  <c r="E202" i="1"/>
  <c r="E200" i="1"/>
  <c r="E198" i="1"/>
  <c r="E196" i="1"/>
  <c r="E192" i="1"/>
  <c r="E187" i="1"/>
  <c r="E186" i="1"/>
  <c r="E183" i="1"/>
  <c r="E178" i="1"/>
  <c r="E175" i="1"/>
  <c r="E173" i="1"/>
  <c r="E172" i="1" s="1"/>
  <c r="E170" i="1"/>
  <c r="E168" i="1"/>
  <c r="E166" i="1"/>
  <c r="E165" i="1"/>
  <c r="E163" i="1"/>
  <c r="E162" i="1" s="1"/>
  <c r="E160" i="1"/>
  <c r="E153" i="1" s="1"/>
  <c r="E158" i="1"/>
  <c r="E156" i="1"/>
  <c r="E154" i="1"/>
  <c r="E151" i="1"/>
  <c r="E149" i="1"/>
  <c r="E147" i="1"/>
  <c r="E146" i="1"/>
  <c r="E144" i="1"/>
  <c r="E142" i="1"/>
  <c r="E136" i="1"/>
  <c r="E134" i="1"/>
  <c r="E133" i="1"/>
  <c r="E130" i="1"/>
  <c r="E123" i="1"/>
  <c r="E120" i="1"/>
  <c r="E117" i="1"/>
  <c r="E115" i="1"/>
  <c r="E113" i="1"/>
  <c r="E112" i="1"/>
  <c r="E106" i="1"/>
  <c r="E99" i="1"/>
  <c r="E98" i="1" s="1"/>
  <c r="E96" i="1"/>
  <c r="E94" i="1"/>
  <c r="E93" i="1" s="1"/>
  <c r="E91" i="1"/>
  <c r="E89" i="1"/>
  <c r="E87" i="1"/>
  <c r="E84" i="1"/>
  <c r="E83" i="1"/>
  <c r="E81" i="1"/>
  <c r="E79" i="1"/>
  <c r="E77" i="1"/>
  <c r="E75" i="1"/>
  <c r="E74" i="1" s="1"/>
  <c r="E72" i="1"/>
  <c r="E69" i="1" s="1"/>
  <c r="E70" i="1"/>
  <c r="E67" i="1"/>
  <c r="E64" i="1"/>
  <c r="E63" i="1" s="1"/>
  <c r="E61" i="1"/>
  <c r="E59" i="1"/>
  <c r="E57" i="1"/>
  <c r="E55" i="1"/>
  <c r="E53" i="1"/>
  <c r="U38" i="1"/>
  <c r="G38" i="1"/>
  <c r="E45" i="1"/>
  <c r="E43" i="1"/>
  <c r="E41" i="1"/>
  <c r="E40" i="1" s="1"/>
  <c r="E37" i="1"/>
  <c r="E36" i="1"/>
  <c r="E29" i="1"/>
  <c r="E28" i="1"/>
  <c r="E25" i="1"/>
  <c r="E23" i="1"/>
  <c r="E21" i="1"/>
  <c r="E15" i="1"/>
  <c r="J37" i="1"/>
  <c r="K37" i="1"/>
  <c r="L37" i="1"/>
  <c r="M37" i="1"/>
  <c r="N37" i="1"/>
  <c r="O37" i="1"/>
  <c r="P37" i="1"/>
  <c r="Q37" i="1"/>
  <c r="R37" i="1"/>
  <c r="S37" i="1"/>
  <c r="S36" i="1" s="1"/>
  <c r="T37" i="1"/>
  <c r="U37" i="1"/>
  <c r="I37" i="1"/>
  <c r="F37" i="1"/>
  <c r="E298" i="1"/>
  <c r="E297" i="1" s="1"/>
  <c r="E222" i="1"/>
  <c r="E218" i="1"/>
  <c r="E217" i="1"/>
  <c r="E216" i="1" s="1"/>
  <c r="E140" i="1"/>
  <c r="E51" i="1"/>
  <c r="E49" i="1"/>
  <c r="E13" i="1"/>
  <c r="F315" i="1"/>
  <c r="F313" i="1"/>
  <c r="F304" i="1" s="1"/>
  <c r="F310" i="1"/>
  <c r="F308" i="1"/>
  <c r="F305" i="1"/>
  <c r="F302" i="1"/>
  <c r="F300" i="1"/>
  <c r="F298" i="1"/>
  <c r="F294" i="1"/>
  <c r="F292" i="1"/>
  <c r="F289" i="1"/>
  <c r="F286" i="1"/>
  <c r="F283" i="1"/>
  <c r="F282" i="1" s="1"/>
  <c r="F280" i="1"/>
  <c r="F279" i="1" s="1"/>
  <c r="F277" i="1"/>
  <c r="F275" i="1"/>
  <c r="F273" i="1"/>
  <c r="F271" i="1"/>
  <c r="F268" i="1"/>
  <c r="F266" i="1"/>
  <c r="F264" i="1"/>
  <c r="F262" i="1"/>
  <c r="F259" i="1"/>
  <c r="F257" i="1"/>
  <c r="F255" i="1"/>
  <c r="F253" i="1"/>
  <c r="F251" i="1"/>
  <c r="F249" i="1"/>
  <c r="F246" i="1"/>
  <c r="F244" i="1"/>
  <c r="F242" i="1"/>
  <c r="F239" i="1"/>
  <c r="F237" i="1"/>
  <c r="F232" i="1" s="1"/>
  <c r="F235" i="1"/>
  <c r="F233" i="1"/>
  <c r="F230" i="1"/>
  <c r="F228" i="1"/>
  <c r="F226" i="1"/>
  <c r="F224" i="1"/>
  <c r="F222" i="1"/>
  <c r="F218" i="1"/>
  <c r="F217" i="1" s="1"/>
  <c r="F216" i="1" s="1"/>
  <c r="F211" i="1"/>
  <c r="F208" i="1"/>
  <c r="F206" i="1"/>
  <c r="F204" i="1"/>
  <c r="F202" i="1"/>
  <c r="F200" i="1"/>
  <c r="F198" i="1"/>
  <c r="F196" i="1"/>
  <c r="F192" i="1"/>
  <c r="F187" i="1"/>
  <c r="F183" i="1"/>
  <c r="F178" i="1"/>
  <c r="F175" i="1"/>
  <c r="F173" i="1"/>
  <c r="F170" i="1"/>
  <c r="F168" i="1"/>
  <c r="F166" i="1"/>
  <c r="F163" i="1"/>
  <c r="F162" i="1" s="1"/>
  <c r="F160" i="1"/>
  <c r="F158" i="1"/>
  <c r="F156" i="1"/>
  <c r="F154" i="1"/>
  <c r="F151" i="1"/>
  <c r="F149" i="1"/>
  <c r="F147" i="1"/>
  <c r="F144" i="1"/>
  <c r="F142" i="1"/>
  <c r="F140" i="1"/>
  <c r="F136" i="1"/>
  <c r="F134" i="1"/>
  <c r="F130" i="1"/>
  <c r="F123" i="1"/>
  <c r="F120" i="1"/>
  <c r="F117" i="1"/>
  <c r="F115" i="1"/>
  <c r="F113" i="1"/>
  <c r="F106" i="1"/>
  <c r="F99" i="1"/>
  <c r="F98" i="1" s="1"/>
  <c r="F96" i="1"/>
  <c r="F93" i="1" s="1"/>
  <c r="F94" i="1"/>
  <c r="F91" i="1"/>
  <c r="F89" i="1"/>
  <c r="F87" i="1"/>
  <c r="F84" i="1"/>
  <c r="F83" i="1" s="1"/>
  <c r="F81" i="1"/>
  <c r="F79" i="1"/>
  <c r="F77" i="1"/>
  <c r="F75" i="1"/>
  <c r="F74" i="1" s="1"/>
  <c r="F72" i="1"/>
  <c r="F70" i="1"/>
  <c r="F69" i="1" s="1"/>
  <c r="F67" i="1"/>
  <c r="F64" i="1"/>
  <c r="F63" i="1" s="1"/>
  <c r="F61" i="1"/>
  <c r="F59" i="1"/>
  <c r="F57" i="1"/>
  <c r="F55" i="1"/>
  <c r="F53" i="1"/>
  <c r="F51" i="1"/>
  <c r="F49" i="1"/>
  <c r="F48" i="1" s="1"/>
  <c r="F45" i="1"/>
  <c r="F43" i="1"/>
  <c r="F41" i="1"/>
  <c r="F40" i="1"/>
  <c r="F36" i="1"/>
  <c r="F29" i="1"/>
  <c r="F28" i="1" s="1"/>
  <c r="F25" i="1"/>
  <c r="F23" i="1"/>
  <c r="F21" i="1"/>
  <c r="F15" i="1"/>
  <c r="F12" i="1" s="1"/>
  <c r="F13" i="1"/>
  <c r="I315" i="1"/>
  <c r="I313" i="1"/>
  <c r="I310" i="1"/>
  <c r="I308" i="1"/>
  <c r="I305" i="1"/>
  <c r="I304" i="1" s="1"/>
  <c r="I302" i="1"/>
  <c r="I300" i="1"/>
  <c r="I298" i="1"/>
  <c r="I294" i="1"/>
  <c r="I292" i="1"/>
  <c r="I289" i="1"/>
  <c r="I286" i="1"/>
  <c r="I283" i="1"/>
  <c r="I282" i="1" s="1"/>
  <c r="I280" i="1"/>
  <c r="I279" i="1" s="1"/>
  <c r="I277" i="1"/>
  <c r="I275" i="1"/>
  <c r="I273" i="1"/>
  <c r="I271" i="1"/>
  <c r="I268" i="1"/>
  <c r="I266" i="1"/>
  <c r="I264" i="1"/>
  <c r="I262" i="1"/>
  <c r="I259" i="1"/>
  <c r="I257" i="1"/>
  <c r="I255" i="1"/>
  <c r="I253" i="1"/>
  <c r="I251" i="1"/>
  <c r="I249" i="1"/>
  <c r="I248" i="1" s="1"/>
  <c r="I246" i="1"/>
  <c r="I244" i="1"/>
  <c r="I242" i="1"/>
  <c r="I241" i="1" s="1"/>
  <c r="I239" i="1"/>
  <c r="I237" i="1"/>
  <c r="I235" i="1"/>
  <c r="I233" i="1"/>
  <c r="I230" i="1"/>
  <c r="I228" i="1"/>
  <c r="I226" i="1"/>
  <c r="I224" i="1"/>
  <c r="I222" i="1"/>
  <c r="I218" i="1"/>
  <c r="I217" i="1" s="1"/>
  <c r="I216" i="1" s="1"/>
  <c r="I211" i="1"/>
  <c r="I208" i="1"/>
  <c r="I206" i="1"/>
  <c r="I204" i="1"/>
  <c r="I202" i="1"/>
  <c r="I200" i="1"/>
  <c r="I198" i="1"/>
  <c r="I196" i="1"/>
  <c r="I192" i="1"/>
  <c r="I187" i="1"/>
  <c r="I186" i="1" s="1"/>
  <c r="I183" i="1"/>
  <c r="I178" i="1"/>
  <c r="I175" i="1"/>
  <c r="I173" i="1"/>
  <c r="I172" i="1" s="1"/>
  <c r="I170" i="1"/>
  <c r="I168" i="1"/>
  <c r="I166" i="1"/>
  <c r="I165" i="1" s="1"/>
  <c r="I163" i="1"/>
  <c r="I162" i="1" s="1"/>
  <c r="I160" i="1"/>
  <c r="I158" i="1"/>
  <c r="I156" i="1"/>
  <c r="I154" i="1"/>
  <c r="I151" i="1"/>
  <c r="I146" i="1" s="1"/>
  <c r="I149" i="1"/>
  <c r="I147" i="1"/>
  <c r="I144" i="1"/>
  <c r="I142" i="1"/>
  <c r="I140" i="1"/>
  <c r="I139" i="1"/>
  <c r="I136" i="1"/>
  <c r="I134" i="1"/>
  <c r="I133" i="1"/>
  <c r="I130" i="1"/>
  <c r="I123" i="1"/>
  <c r="I120" i="1"/>
  <c r="I117" i="1"/>
  <c r="I115" i="1"/>
  <c r="I113" i="1"/>
  <c r="I106" i="1"/>
  <c r="I98" i="1" s="1"/>
  <c r="I99" i="1"/>
  <c r="I96" i="1"/>
  <c r="I93" i="1" s="1"/>
  <c r="I94" i="1"/>
  <c r="I91" i="1"/>
  <c r="I89" i="1"/>
  <c r="I87" i="1"/>
  <c r="I84" i="1"/>
  <c r="I83" i="1" s="1"/>
  <c r="I81" i="1"/>
  <c r="I79" i="1"/>
  <c r="I77" i="1"/>
  <c r="I75" i="1"/>
  <c r="I74" i="1" s="1"/>
  <c r="I72" i="1"/>
  <c r="I70" i="1"/>
  <c r="I69" i="1" s="1"/>
  <c r="I67" i="1"/>
  <c r="I64" i="1"/>
  <c r="I63" i="1"/>
  <c r="I61" i="1"/>
  <c r="I59" i="1"/>
  <c r="I57" i="1"/>
  <c r="I55" i="1"/>
  <c r="I53" i="1"/>
  <c r="I51" i="1"/>
  <c r="I49" i="1"/>
  <c r="I45" i="1"/>
  <c r="I43" i="1"/>
  <c r="I41" i="1"/>
  <c r="I36" i="1"/>
  <c r="I29" i="1"/>
  <c r="I28" i="1" s="1"/>
  <c r="I25" i="1"/>
  <c r="I23" i="1"/>
  <c r="I21" i="1"/>
  <c r="I15" i="1"/>
  <c r="I13" i="1"/>
  <c r="J315" i="1"/>
  <c r="J313" i="1"/>
  <c r="J310" i="1"/>
  <c r="J308" i="1"/>
  <c r="J305" i="1"/>
  <c r="J302" i="1"/>
  <c r="J300" i="1"/>
  <c r="J298" i="1"/>
  <c r="J294" i="1"/>
  <c r="J292" i="1"/>
  <c r="J289" i="1"/>
  <c r="J286" i="1"/>
  <c r="J283" i="1"/>
  <c r="J282" i="1" s="1"/>
  <c r="J280" i="1"/>
  <c r="J279" i="1" s="1"/>
  <c r="J277" i="1"/>
  <c r="J275" i="1"/>
  <c r="J273" i="1"/>
  <c r="J271" i="1"/>
  <c r="J268" i="1"/>
  <c r="J266" i="1"/>
  <c r="J264" i="1"/>
  <c r="J262" i="1"/>
  <c r="J259" i="1"/>
  <c r="J257" i="1"/>
  <c r="J255" i="1"/>
  <c r="J248" i="1" s="1"/>
  <c r="J253" i="1"/>
  <c r="J251" i="1"/>
  <c r="J249" i="1"/>
  <c r="J246" i="1"/>
  <c r="J244" i="1"/>
  <c r="J242" i="1"/>
  <c r="J239" i="1"/>
  <c r="J237" i="1"/>
  <c r="J235" i="1"/>
  <c r="J233" i="1"/>
  <c r="J232" i="1"/>
  <c r="J230" i="1"/>
  <c r="J228" i="1"/>
  <c r="J226" i="1"/>
  <c r="J224" i="1"/>
  <c r="J222" i="1"/>
  <c r="J218" i="1"/>
  <c r="J217" i="1" s="1"/>
  <c r="J216" i="1" s="1"/>
  <c r="J211" i="1"/>
  <c r="J208" i="1"/>
  <c r="J206" i="1"/>
  <c r="J204" i="1"/>
  <c r="J202" i="1"/>
  <c r="J200" i="1"/>
  <c r="J198" i="1"/>
  <c r="J196" i="1"/>
  <c r="J192" i="1"/>
  <c r="J186" i="1" s="1"/>
  <c r="J187" i="1"/>
  <c r="J183" i="1"/>
  <c r="J172" i="1" s="1"/>
  <c r="J178" i="1"/>
  <c r="J175" i="1"/>
  <c r="J173" i="1"/>
  <c r="J170" i="1"/>
  <c r="J168" i="1"/>
  <c r="J166" i="1"/>
  <c r="J163" i="1"/>
  <c r="J162" i="1" s="1"/>
  <c r="J160" i="1"/>
  <c r="J158" i="1"/>
  <c r="J156" i="1"/>
  <c r="J154" i="1"/>
  <c r="J151" i="1"/>
  <c r="J149" i="1"/>
  <c r="J147" i="1"/>
  <c r="J144" i="1"/>
  <c r="J142" i="1"/>
  <c r="J139" i="1" s="1"/>
  <c r="J140" i="1"/>
  <c r="J136" i="1"/>
  <c r="J134" i="1"/>
  <c r="J130" i="1"/>
  <c r="J123" i="1"/>
  <c r="J120" i="1"/>
  <c r="J117" i="1"/>
  <c r="J115" i="1"/>
  <c r="J113" i="1"/>
  <c r="J106" i="1"/>
  <c r="J99" i="1"/>
  <c r="J96" i="1"/>
  <c r="J93" i="1" s="1"/>
  <c r="J94" i="1"/>
  <c r="J91" i="1"/>
  <c r="J89" i="1"/>
  <c r="J87" i="1"/>
  <c r="J84" i="1"/>
  <c r="J81" i="1"/>
  <c r="J79" i="1"/>
  <c r="J77" i="1"/>
  <c r="J75" i="1"/>
  <c r="J74" i="1" s="1"/>
  <c r="J72" i="1"/>
  <c r="J70" i="1"/>
  <c r="J69" i="1" s="1"/>
  <c r="J67" i="1"/>
  <c r="J64" i="1"/>
  <c r="J63" i="1" s="1"/>
  <c r="J61" i="1"/>
  <c r="J59" i="1"/>
  <c r="J57" i="1"/>
  <c r="J55" i="1"/>
  <c r="J53" i="1"/>
  <c r="J51" i="1"/>
  <c r="J49" i="1"/>
  <c r="J45" i="1"/>
  <c r="J43" i="1"/>
  <c r="J41" i="1"/>
  <c r="J36" i="1"/>
  <c r="J29" i="1"/>
  <c r="J28" i="1" s="1"/>
  <c r="J25" i="1"/>
  <c r="J23" i="1"/>
  <c r="J21" i="1"/>
  <c r="J15" i="1"/>
  <c r="J13" i="1"/>
  <c r="K315" i="1"/>
  <c r="K313" i="1"/>
  <c r="K310" i="1"/>
  <c r="K308" i="1"/>
  <c r="K305" i="1"/>
  <c r="K302" i="1"/>
  <c r="K300" i="1"/>
  <c r="K298" i="1"/>
  <c r="K297" i="1" s="1"/>
  <c r="K294" i="1"/>
  <c r="K292" i="1"/>
  <c r="K289" i="1"/>
  <c r="K288" i="1" s="1"/>
  <c r="K286" i="1"/>
  <c r="K283" i="1"/>
  <c r="K282" i="1" s="1"/>
  <c r="K280" i="1"/>
  <c r="K279" i="1" s="1"/>
  <c r="K277" i="1"/>
  <c r="K275" i="1"/>
  <c r="K273" i="1"/>
  <c r="K271" i="1"/>
  <c r="K268" i="1"/>
  <c r="K266" i="1"/>
  <c r="K264" i="1"/>
  <c r="K262" i="1"/>
  <c r="K259" i="1"/>
  <c r="K257" i="1"/>
  <c r="K255" i="1"/>
  <c r="K253" i="1"/>
  <c r="K251" i="1"/>
  <c r="K249" i="1"/>
  <c r="K248" i="1" s="1"/>
  <c r="K246" i="1"/>
  <c r="K244" i="1"/>
  <c r="K242" i="1"/>
  <c r="K241" i="1" s="1"/>
  <c r="K239" i="1"/>
  <c r="K237" i="1"/>
  <c r="K235" i="1"/>
  <c r="K233" i="1"/>
  <c r="K232" i="1" s="1"/>
  <c r="K230" i="1"/>
  <c r="K228" i="1"/>
  <c r="K226" i="1"/>
  <c r="K224" i="1"/>
  <c r="K222" i="1"/>
  <c r="K218" i="1"/>
  <c r="K217" i="1"/>
  <c r="K216" i="1" s="1"/>
  <c r="K211" i="1"/>
  <c r="K208" i="1"/>
  <c r="K206" i="1"/>
  <c r="K204" i="1"/>
  <c r="K202" i="1"/>
  <c r="K200" i="1"/>
  <c r="K198" i="1"/>
  <c r="K196" i="1"/>
  <c r="K192" i="1"/>
  <c r="K187" i="1"/>
  <c r="K186" i="1" s="1"/>
  <c r="K183" i="1"/>
  <c r="K178" i="1"/>
  <c r="K172" i="1" s="1"/>
  <c r="K175" i="1"/>
  <c r="K173" i="1"/>
  <c r="K170" i="1"/>
  <c r="K168" i="1"/>
  <c r="K166" i="1"/>
  <c r="K163" i="1"/>
  <c r="K162" i="1"/>
  <c r="K160" i="1"/>
  <c r="K158" i="1"/>
  <c r="K156" i="1"/>
  <c r="K154" i="1"/>
  <c r="K151" i="1"/>
  <c r="K149" i="1"/>
  <c r="K147" i="1"/>
  <c r="K146" i="1" s="1"/>
  <c r="K144" i="1"/>
  <c r="K142" i="1"/>
  <c r="K140" i="1"/>
  <c r="K136" i="1"/>
  <c r="K133" i="1" s="1"/>
  <c r="K134" i="1"/>
  <c r="K130" i="1"/>
  <c r="K123" i="1"/>
  <c r="K120" i="1"/>
  <c r="K117" i="1"/>
  <c r="K115" i="1"/>
  <c r="K113" i="1"/>
  <c r="K106" i="1"/>
  <c r="K99" i="1"/>
  <c r="K96" i="1"/>
  <c r="K94" i="1"/>
  <c r="K91" i="1"/>
  <c r="K89" i="1"/>
  <c r="K87" i="1"/>
  <c r="K84" i="1"/>
  <c r="K81" i="1"/>
  <c r="K79" i="1"/>
  <c r="K77" i="1"/>
  <c r="K75" i="1"/>
  <c r="K72" i="1"/>
  <c r="K70" i="1"/>
  <c r="K69" i="1" s="1"/>
  <c r="K67" i="1"/>
  <c r="K64" i="1"/>
  <c r="K63" i="1" s="1"/>
  <c r="K61" i="1"/>
  <c r="K59" i="1"/>
  <c r="K57" i="1"/>
  <c r="K55" i="1"/>
  <c r="K53" i="1"/>
  <c r="K51" i="1"/>
  <c r="K48" i="1" s="1"/>
  <c r="K49" i="1"/>
  <c r="K45" i="1"/>
  <c r="K43" i="1"/>
  <c r="K41" i="1"/>
  <c r="K36" i="1"/>
  <c r="K29" i="1"/>
  <c r="K28" i="1" s="1"/>
  <c r="K25" i="1"/>
  <c r="K23" i="1"/>
  <c r="K21" i="1"/>
  <c r="K15" i="1"/>
  <c r="K13" i="1"/>
  <c r="L315" i="1"/>
  <c r="L313" i="1"/>
  <c r="L310" i="1"/>
  <c r="L308" i="1"/>
  <c r="L305" i="1"/>
  <c r="L302" i="1"/>
  <c r="L300" i="1"/>
  <c r="L298" i="1"/>
  <c r="L297" i="1"/>
  <c r="L294" i="1"/>
  <c r="L288" i="1" s="1"/>
  <c r="L292" i="1"/>
  <c r="L289" i="1"/>
  <c r="L286" i="1"/>
  <c r="L283" i="1"/>
  <c r="L282" i="1" s="1"/>
  <c r="L280" i="1"/>
  <c r="L279" i="1" s="1"/>
  <c r="L277" i="1"/>
  <c r="L275" i="1"/>
  <c r="L273" i="1"/>
  <c r="L271" i="1"/>
  <c r="L268" i="1"/>
  <c r="L266" i="1"/>
  <c r="L264" i="1"/>
  <c r="L262" i="1"/>
  <c r="L259" i="1"/>
  <c r="L257" i="1"/>
  <c r="L255" i="1"/>
  <c r="L248" i="1" s="1"/>
  <c r="L253" i="1"/>
  <c r="L251" i="1"/>
  <c r="L249" i="1"/>
  <c r="L246" i="1"/>
  <c r="L244" i="1"/>
  <c r="L242" i="1"/>
  <c r="L239" i="1"/>
  <c r="L237" i="1"/>
  <c r="L235" i="1"/>
  <c r="L233" i="1"/>
  <c r="L232" i="1"/>
  <c r="L230" i="1"/>
  <c r="L228" i="1"/>
  <c r="L226" i="1"/>
  <c r="L224" i="1"/>
  <c r="L222" i="1"/>
  <c r="L218" i="1"/>
  <c r="L217" i="1" s="1"/>
  <c r="L216" i="1" s="1"/>
  <c r="L211" i="1"/>
  <c r="L208" i="1"/>
  <c r="L206" i="1"/>
  <c r="L204" i="1"/>
  <c r="L202" i="1"/>
  <c r="L200" i="1"/>
  <c r="L198" i="1"/>
  <c r="L196" i="1"/>
  <c r="L192" i="1"/>
  <c r="L187" i="1"/>
  <c r="L186" i="1" s="1"/>
  <c r="L183" i="1"/>
  <c r="L178" i="1"/>
  <c r="L175" i="1"/>
  <c r="L172" i="1" s="1"/>
  <c r="L173" i="1"/>
  <c r="L170" i="1"/>
  <c r="L168" i="1"/>
  <c r="L166" i="1"/>
  <c r="L163" i="1"/>
  <c r="L162" i="1"/>
  <c r="L160" i="1"/>
  <c r="L158" i="1"/>
  <c r="L156" i="1"/>
  <c r="L154" i="1"/>
  <c r="L151" i="1"/>
  <c r="L146" i="1" s="1"/>
  <c r="L149" i="1"/>
  <c r="L147" i="1"/>
  <c r="L144" i="1"/>
  <c r="L142" i="1"/>
  <c r="L140" i="1"/>
  <c r="L136" i="1"/>
  <c r="L134" i="1"/>
  <c r="L133" i="1" s="1"/>
  <c r="L130" i="1"/>
  <c r="L123" i="1"/>
  <c r="L120" i="1"/>
  <c r="L117" i="1"/>
  <c r="L115" i="1"/>
  <c r="L113" i="1"/>
  <c r="L106" i="1"/>
  <c r="L99" i="1"/>
  <c r="L98" i="1"/>
  <c r="L96" i="1"/>
  <c r="L94" i="1"/>
  <c r="L93" i="1" s="1"/>
  <c r="L91" i="1"/>
  <c r="L89" i="1"/>
  <c r="L87" i="1"/>
  <c r="L84" i="1"/>
  <c r="L81" i="1"/>
  <c r="L79" i="1"/>
  <c r="L77" i="1"/>
  <c r="L75" i="1"/>
  <c r="L74" i="1"/>
  <c r="L72" i="1"/>
  <c r="L70" i="1"/>
  <c r="L67" i="1"/>
  <c r="L64" i="1"/>
  <c r="L63" i="1" s="1"/>
  <c r="L61" i="1"/>
  <c r="L59" i="1"/>
  <c r="L48" i="1" s="1"/>
  <c r="L57" i="1"/>
  <c r="L55" i="1"/>
  <c r="L53" i="1"/>
  <c r="L51" i="1"/>
  <c r="L49" i="1"/>
  <c r="L45" i="1"/>
  <c r="L43" i="1"/>
  <c r="L41" i="1"/>
  <c r="L36" i="1"/>
  <c r="L29" i="1"/>
  <c r="L28" i="1"/>
  <c r="L25" i="1"/>
  <c r="L23" i="1"/>
  <c r="L21" i="1"/>
  <c r="L15" i="1"/>
  <c r="L13" i="1"/>
  <c r="M315" i="1"/>
  <c r="M313" i="1"/>
  <c r="M310" i="1"/>
  <c r="M308" i="1"/>
  <c r="M305" i="1"/>
  <c r="M304" i="1"/>
  <c r="M302" i="1"/>
  <c r="M300" i="1"/>
  <c r="M298" i="1"/>
  <c r="M297" i="1" s="1"/>
  <c r="M296" i="1" s="1"/>
  <c r="M294" i="1"/>
  <c r="M292" i="1"/>
  <c r="M289" i="1"/>
  <c r="M286" i="1"/>
  <c r="M283" i="1"/>
  <c r="M282" i="1" s="1"/>
  <c r="M280" i="1"/>
  <c r="M279" i="1" s="1"/>
  <c r="M277" i="1"/>
  <c r="M275" i="1"/>
  <c r="M273" i="1"/>
  <c r="M271" i="1"/>
  <c r="M268" i="1"/>
  <c r="M266" i="1"/>
  <c r="M264" i="1"/>
  <c r="M262" i="1"/>
  <c r="M259" i="1"/>
  <c r="M257" i="1"/>
  <c r="M255" i="1"/>
  <c r="M253" i="1"/>
  <c r="M251" i="1"/>
  <c r="M249" i="1"/>
  <c r="M246" i="1"/>
  <c r="M244" i="1"/>
  <c r="M242" i="1"/>
  <c r="M239" i="1"/>
  <c r="M237" i="1"/>
  <c r="M235" i="1"/>
  <c r="M233" i="1"/>
  <c r="M232" i="1" s="1"/>
  <c r="M230" i="1"/>
  <c r="M228" i="1"/>
  <c r="M226" i="1"/>
  <c r="M224" i="1"/>
  <c r="M222" i="1"/>
  <c r="M218" i="1"/>
  <c r="M217" i="1" s="1"/>
  <c r="M216" i="1" s="1"/>
  <c r="M211" i="1"/>
  <c r="M208" i="1"/>
  <c r="M206" i="1"/>
  <c r="M204" i="1"/>
  <c r="M202" i="1"/>
  <c r="M200" i="1"/>
  <c r="M198" i="1"/>
  <c r="M196" i="1"/>
  <c r="M195" i="1" s="1"/>
  <c r="M192" i="1"/>
  <c r="M187" i="1"/>
  <c r="M186" i="1" s="1"/>
  <c r="M183" i="1"/>
  <c r="M178" i="1"/>
  <c r="M175" i="1"/>
  <c r="M173" i="1"/>
  <c r="M170" i="1"/>
  <c r="M168" i="1"/>
  <c r="M166" i="1"/>
  <c r="M165" i="1" s="1"/>
  <c r="M163" i="1"/>
  <c r="M162" i="1"/>
  <c r="M160" i="1"/>
  <c r="M158" i="1"/>
  <c r="M156" i="1"/>
  <c r="M154" i="1"/>
  <c r="M151" i="1"/>
  <c r="M149" i="1"/>
  <c r="M147" i="1"/>
  <c r="M144" i="1"/>
  <c r="M142" i="1"/>
  <c r="M140" i="1"/>
  <c r="M139" i="1"/>
  <c r="M136" i="1"/>
  <c r="M134" i="1"/>
  <c r="M130" i="1"/>
  <c r="M123" i="1"/>
  <c r="M120" i="1"/>
  <c r="M117" i="1"/>
  <c r="M115" i="1"/>
  <c r="M113" i="1"/>
  <c r="M106" i="1"/>
  <c r="M99" i="1"/>
  <c r="M98" i="1"/>
  <c r="M96" i="1"/>
  <c r="M94" i="1"/>
  <c r="M91" i="1"/>
  <c r="M89" i="1"/>
  <c r="M87" i="1"/>
  <c r="M84" i="1"/>
  <c r="M83" i="1"/>
  <c r="M81" i="1"/>
  <c r="M79" i="1"/>
  <c r="M74" i="1" s="1"/>
  <c r="M77" i="1"/>
  <c r="M75" i="1"/>
  <c r="M72" i="1"/>
  <c r="M70" i="1"/>
  <c r="M69" i="1" s="1"/>
  <c r="M67" i="1"/>
  <c r="M64" i="1"/>
  <c r="M63" i="1" s="1"/>
  <c r="M61" i="1"/>
  <c r="M59" i="1"/>
  <c r="M57" i="1"/>
  <c r="M55" i="1"/>
  <c r="M53" i="1"/>
  <c r="M51" i="1"/>
  <c r="M49" i="1"/>
  <c r="M45" i="1"/>
  <c r="M43" i="1"/>
  <c r="M41" i="1"/>
  <c r="M40" i="1" s="1"/>
  <c r="M36" i="1"/>
  <c r="M29" i="1"/>
  <c r="M28" i="1" s="1"/>
  <c r="M25" i="1"/>
  <c r="M23" i="1"/>
  <c r="M21" i="1"/>
  <c r="M15" i="1"/>
  <c r="M13" i="1"/>
  <c r="N315" i="1"/>
  <c r="N313" i="1"/>
  <c r="N310" i="1"/>
  <c r="N308" i="1"/>
  <c r="N305" i="1"/>
  <c r="N302" i="1"/>
  <c r="N300" i="1"/>
  <c r="N298" i="1"/>
  <c r="N297" i="1" s="1"/>
  <c r="N294" i="1"/>
  <c r="N288" i="1" s="1"/>
  <c r="N292" i="1"/>
  <c r="N289" i="1"/>
  <c r="N286" i="1"/>
  <c r="N283" i="1"/>
  <c r="N282" i="1"/>
  <c r="N280" i="1"/>
  <c r="N279" i="1"/>
  <c r="N277" i="1"/>
  <c r="N275" i="1"/>
  <c r="N273" i="1"/>
  <c r="N271" i="1"/>
  <c r="N268" i="1"/>
  <c r="N266" i="1"/>
  <c r="N264" i="1"/>
  <c r="N262" i="1"/>
  <c r="N259" i="1"/>
  <c r="N257" i="1"/>
  <c r="N248" i="1" s="1"/>
  <c r="N255" i="1"/>
  <c r="N253" i="1"/>
  <c r="N251" i="1"/>
  <c r="N249" i="1"/>
  <c r="N246" i="1"/>
  <c r="N244" i="1"/>
  <c r="N242" i="1"/>
  <c r="N239" i="1"/>
  <c r="N237" i="1"/>
  <c r="N235" i="1"/>
  <c r="N233" i="1"/>
  <c r="N232" i="1" s="1"/>
  <c r="N230" i="1"/>
  <c r="N228" i="1"/>
  <c r="N226" i="1"/>
  <c r="N224" i="1"/>
  <c r="N222" i="1"/>
  <c r="N218" i="1"/>
  <c r="N217" i="1"/>
  <c r="N216" i="1" s="1"/>
  <c r="N211" i="1"/>
  <c r="N208" i="1"/>
  <c r="N206" i="1"/>
  <c r="N204" i="1"/>
  <c r="N202" i="1"/>
  <c r="N200" i="1"/>
  <c r="N198" i="1"/>
  <c r="N196" i="1"/>
  <c r="N192" i="1"/>
  <c r="N187" i="1"/>
  <c r="N186" i="1" s="1"/>
  <c r="N183" i="1"/>
  <c r="N178" i="1"/>
  <c r="N172" i="1" s="1"/>
  <c r="N175" i="1"/>
  <c r="N173" i="1"/>
  <c r="N170" i="1"/>
  <c r="N168" i="1"/>
  <c r="N166" i="1"/>
  <c r="N163" i="1"/>
  <c r="N162" i="1"/>
  <c r="N160" i="1"/>
  <c r="N158" i="1"/>
  <c r="N156" i="1"/>
  <c r="N154" i="1"/>
  <c r="N151" i="1"/>
  <c r="N149" i="1"/>
  <c r="N147" i="1"/>
  <c r="N144" i="1"/>
  <c r="N142" i="1"/>
  <c r="N140" i="1"/>
  <c r="N136" i="1"/>
  <c r="N134" i="1"/>
  <c r="N130" i="1"/>
  <c r="N123" i="1"/>
  <c r="N120" i="1"/>
  <c r="N117" i="1"/>
  <c r="N112" i="1" s="1"/>
  <c r="N115" i="1"/>
  <c r="N113" i="1"/>
  <c r="N106" i="1"/>
  <c r="N99" i="1"/>
  <c r="N98" i="1"/>
  <c r="N96" i="1"/>
  <c r="N94" i="1"/>
  <c r="N93" i="1" s="1"/>
  <c r="N91" i="1"/>
  <c r="N89" i="1"/>
  <c r="N87" i="1"/>
  <c r="N84" i="1"/>
  <c r="N81" i="1"/>
  <c r="N79" i="1"/>
  <c r="N77" i="1"/>
  <c r="N75" i="1"/>
  <c r="N74" i="1" s="1"/>
  <c r="N72" i="1"/>
  <c r="N70" i="1"/>
  <c r="N67" i="1"/>
  <c r="N64" i="1"/>
  <c r="N63" i="1" s="1"/>
  <c r="N61" i="1"/>
  <c r="N59" i="1"/>
  <c r="N57" i="1"/>
  <c r="N55" i="1"/>
  <c r="N48" i="1" s="1"/>
  <c r="N53" i="1"/>
  <c r="N51" i="1"/>
  <c r="N49" i="1"/>
  <c r="N45" i="1"/>
  <c r="N43" i="1"/>
  <c r="N41" i="1"/>
  <c r="N36" i="1"/>
  <c r="N29" i="1"/>
  <c r="N28" i="1" s="1"/>
  <c r="N25" i="1"/>
  <c r="N23" i="1"/>
  <c r="N21" i="1"/>
  <c r="N15" i="1"/>
  <c r="N13" i="1"/>
  <c r="O315" i="1"/>
  <c r="O313" i="1"/>
  <c r="O310" i="1"/>
  <c r="O308" i="1"/>
  <c r="O305" i="1"/>
  <c r="O302" i="1"/>
  <c r="O300" i="1"/>
  <c r="O298" i="1"/>
  <c r="O297" i="1" s="1"/>
  <c r="O294" i="1"/>
  <c r="O292" i="1"/>
  <c r="O289" i="1"/>
  <c r="O286" i="1"/>
  <c r="O283" i="1"/>
  <c r="O282" i="1"/>
  <c r="O280" i="1"/>
  <c r="O279" i="1" s="1"/>
  <c r="O277" i="1"/>
  <c r="O275" i="1"/>
  <c r="O273" i="1"/>
  <c r="O271" i="1"/>
  <c r="O268" i="1"/>
  <c r="O266" i="1"/>
  <c r="O264" i="1"/>
  <c r="O262" i="1"/>
  <c r="O259" i="1"/>
  <c r="O257" i="1"/>
  <c r="O255" i="1"/>
  <c r="O253" i="1"/>
  <c r="O251" i="1"/>
  <c r="O248" i="1" s="1"/>
  <c r="O249" i="1"/>
  <c r="O246" i="1"/>
  <c r="O244" i="1"/>
  <c r="O242" i="1"/>
  <c r="O239" i="1"/>
  <c r="O237" i="1"/>
  <c r="O235" i="1"/>
  <c r="O233" i="1"/>
  <c r="O232" i="1" s="1"/>
  <c r="O230" i="1"/>
  <c r="O228" i="1"/>
  <c r="O226" i="1"/>
  <c r="O224" i="1"/>
  <c r="O222" i="1"/>
  <c r="O221" i="1" s="1"/>
  <c r="O218" i="1"/>
  <c r="O217" i="1" s="1"/>
  <c r="O216" i="1" s="1"/>
  <c r="O211" i="1"/>
  <c r="O208" i="1"/>
  <c r="O206" i="1"/>
  <c r="O204" i="1"/>
  <c r="O202" i="1"/>
  <c r="O200" i="1"/>
  <c r="O198" i="1"/>
  <c r="O196" i="1"/>
  <c r="O192" i="1"/>
  <c r="O187" i="1"/>
  <c r="O186" i="1" s="1"/>
  <c r="O183" i="1"/>
  <c r="O178" i="1"/>
  <c r="O175" i="1"/>
  <c r="O173" i="1"/>
  <c r="O172" i="1" s="1"/>
  <c r="O170" i="1"/>
  <c r="O168" i="1"/>
  <c r="O166" i="1"/>
  <c r="O163" i="1"/>
  <c r="O162" i="1" s="1"/>
  <c r="O160" i="1"/>
  <c r="O158" i="1"/>
  <c r="O153" i="1" s="1"/>
  <c r="O156" i="1"/>
  <c r="O154" i="1"/>
  <c r="O151" i="1"/>
  <c r="O149" i="1"/>
  <c r="O147" i="1"/>
  <c r="O144" i="1"/>
  <c r="O142" i="1"/>
  <c r="O139" i="1" s="1"/>
  <c r="O140" i="1"/>
  <c r="O136" i="1"/>
  <c r="O134" i="1"/>
  <c r="O133" i="1" s="1"/>
  <c r="O130" i="1"/>
  <c r="O123" i="1"/>
  <c r="O120" i="1"/>
  <c r="O117" i="1"/>
  <c r="O115" i="1"/>
  <c r="O113" i="1"/>
  <c r="O106" i="1"/>
  <c r="O98" i="1" s="1"/>
  <c r="O99" i="1"/>
  <c r="O96" i="1"/>
  <c r="O94" i="1"/>
  <c r="O93" i="1" s="1"/>
  <c r="O91" i="1"/>
  <c r="O89" i="1"/>
  <c r="O87" i="1"/>
  <c r="O84" i="1"/>
  <c r="O83" i="1" s="1"/>
  <c r="O81" i="1"/>
  <c r="O79" i="1"/>
  <c r="O77" i="1"/>
  <c r="O74" i="1" s="1"/>
  <c r="O75" i="1"/>
  <c r="O72" i="1"/>
  <c r="O70" i="1"/>
  <c r="O69" i="1" s="1"/>
  <c r="O67" i="1"/>
  <c r="O63" i="1" s="1"/>
  <c r="O64" i="1"/>
  <c r="O61" i="1"/>
  <c r="O59" i="1"/>
  <c r="O57" i="1"/>
  <c r="O55" i="1"/>
  <c r="O53" i="1"/>
  <c r="O51" i="1"/>
  <c r="O49" i="1"/>
  <c r="O48" i="1" s="1"/>
  <c r="O45" i="1"/>
  <c r="O43" i="1"/>
  <c r="O41" i="1"/>
  <c r="O36" i="1"/>
  <c r="O29" i="1"/>
  <c r="O28" i="1"/>
  <c r="O25" i="1"/>
  <c r="O23" i="1"/>
  <c r="O21" i="1"/>
  <c r="O15" i="1"/>
  <c r="O13" i="1"/>
  <c r="P315" i="1"/>
  <c r="P313" i="1"/>
  <c r="P310" i="1"/>
  <c r="P308" i="1"/>
  <c r="P305" i="1"/>
  <c r="P302" i="1"/>
  <c r="P300" i="1"/>
  <c r="P298" i="1"/>
  <c r="P297" i="1" s="1"/>
  <c r="P294" i="1"/>
  <c r="P292" i="1"/>
  <c r="P289" i="1"/>
  <c r="P288" i="1"/>
  <c r="P286" i="1"/>
  <c r="P283" i="1"/>
  <c r="P282" i="1" s="1"/>
  <c r="P280" i="1"/>
  <c r="P279" i="1"/>
  <c r="P277" i="1"/>
  <c r="P275" i="1"/>
  <c r="P273" i="1"/>
  <c r="P271" i="1"/>
  <c r="P268" i="1"/>
  <c r="P266" i="1"/>
  <c r="P264" i="1"/>
  <c r="P262" i="1"/>
  <c r="P259" i="1"/>
  <c r="P257" i="1"/>
  <c r="P255" i="1"/>
  <c r="P253" i="1"/>
  <c r="P251" i="1"/>
  <c r="P249" i="1"/>
  <c r="P246" i="1"/>
  <c r="P244" i="1"/>
  <c r="P242" i="1"/>
  <c r="P241" i="1" s="1"/>
  <c r="P239" i="1"/>
  <c r="P237" i="1"/>
  <c r="P235" i="1"/>
  <c r="P233" i="1"/>
  <c r="P232" i="1" s="1"/>
  <c r="P230" i="1"/>
  <c r="P228" i="1"/>
  <c r="P226" i="1"/>
  <c r="P224" i="1"/>
  <c r="P222" i="1"/>
  <c r="P218" i="1"/>
  <c r="P217" i="1"/>
  <c r="P216" i="1" s="1"/>
  <c r="P211" i="1"/>
  <c r="P208" i="1"/>
  <c r="P206" i="1"/>
  <c r="P204" i="1"/>
  <c r="P202" i="1"/>
  <c r="P200" i="1"/>
  <c r="P198" i="1"/>
  <c r="P196" i="1"/>
  <c r="P195" i="1" s="1"/>
  <c r="P192" i="1"/>
  <c r="P187" i="1"/>
  <c r="P183" i="1"/>
  <c r="P178" i="1"/>
  <c r="P175" i="1"/>
  <c r="P173" i="1"/>
  <c r="P172" i="1" s="1"/>
  <c r="P170" i="1"/>
  <c r="P168" i="1"/>
  <c r="P166" i="1"/>
  <c r="P163" i="1"/>
  <c r="P162" i="1"/>
  <c r="P160" i="1"/>
  <c r="P158" i="1"/>
  <c r="P156" i="1"/>
  <c r="P153" i="1" s="1"/>
  <c r="P154" i="1"/>
  <c r="P151" i="1"/>
  <c r="P149" i="1"/>
  <c r="P147" i="1"/>
  <c r="P146" i="1" s="1"/>
  <c r="P144" i="1"/>
  <c r="P142" i="1"/>
  <c r="P140" i="1"/>
  <c r="P139" i="1" s="1"/>
  <c r="P136" i="1"/>
  <c r="P134" i="1"/>
  <c r="P133" i="1" s="1"/>
  <c r="P130" i="1"/>
  <c r="P123" i="1"/>
  <c r="P120" i="1"/>
  <c r="P117" i="1"/>
  <c r="P115" i="1"/>
  <c r="P113" i="1"/>
  <c r="P106" i="1"/>
  <c r="P99" i="1"/>
  <c r="P98" i="1"/>
  <c r="P96" i="1"/>
  <c r="P94" i="1"/>
  <c r="P91" i="1"/>
  <c r="P89" i="1"/>
  <c r="P87" i="1"/>
  <c r="P84" i="1"/>
  <c r="P81" i="1"/>
  <c r="P79" i="1"/>
  <c r="P74" i="1" s="1"/>
  <c r="P77" i="1"/>
  <c r="P75" i="1"/>
  <c r="P72" i="1"/>
  <c r="P70" i="1"/>
  <c r="P69" i="1" s="1"/>
  <c r="P67" i="1"/>
  <c r="P64" i="1"/>
  <c r="P61" i="1"/>
  <c r="P59" i="1"/>
  <c r="P57" i="1"/>
  <c r="P55" i="1"/>
  <c r="P53" i="1"/>
  <c r="P51" i="1"/>
  <c r="P49" i="1"/>
  <c r="P45" i="1"/>
  <c r="P43" i="1"/>
  <c r="P41" i="1"/>
  <c r="P36" i="1"/>
  <c r="P29" i="1"/>
  <c r="P28" i="1" s="1"/>
  <c r="P25" i="1"/>
  <c r="P23" i="1"/>
  <c r="P21" i="1"/>
  <c r="P15" i="1"/>
  <c r="P13" i="1"/>
  <c r="Q315" i="1"/>
  <c r="Q313" i="1"/>
  <c r="Q310" i="1"/>
  <c r="Q308" i="1"/>
  <c r="Q305" i="1"/>
  <c r="Q302" i="1"/>
  <c r="Q297" i="1" s="1"/>
  <c r="Q300" i="1"/>
  <c r="Q298" i="1"/>
  <c r="Q294" i="1"/>
  <c r="Q292" i="1"/>
  <c r="Q289" i="1"/>
  <c r="Q286" i="1"/>
  <c r="Q283" i="1"/>
  <c r="Q282" i="1"/>
  <c r="Q280" i="1"/>
  <c r="Q279" i="1" s="1"/>
  <c r="Q277" i="1"/>
  <c r="Q275" i="1"/>
  <c r="Q273" i="1"/>
  <c r="Q271" i="1"/>
  <c r="Q268" i="1"/>
  <c r="Q266" i="1"/>
  <c r="Q264" i="1"/>
  <c r="Q262" i="1"/>
  <c r="Q259" i="1"/>
  <c r="Q257" i="1"/>
  <c r="Q255" i="1"/>
  <c r="Q253" i="1"/>
  <c r="Q251" i="1"/>
  <c r="Q248" i="1" s="1"/>
  <c r="Q249" i="1"/>
  <c r="Q246" i="1"/>
  <c r="Q244" i="1"/>
  <c r="Q242" i="1"/>
  <c r="Q241" i="1" s="1"/>
  <c r="Q239" i="1"/>
  <c r="Q237" i="1"/>
  <c r="Q235" i="1"/>
  <c r="Q233" i="1"/>
  <c r="Q232" i="1"/>
  <c r="Q230" i="1"/>
  <c r="Q228" i="1"/>
  <c r="Q226" i="1"/>
  <c r="Q224" i="1"/>
  <c r="Q222" i="1"/>
  <c r="Q218" i="1"/>
  <c r="Q217" i="1"/>
  <c r="Q216" i="1" s="1"/>
  <c r="Q211" i="1"/>
  <c r="Q208" i="1"/>
  <c r="Q206" i="1"/>
  <c r="Q204" i="1"/>
  <c r="Q202" i="1"/>
  <c r="Q200" i="1"/>
  <c r="Q198" i="1"/>
  <c r="Q196" i="1"/>
  <c r="Q192" i="1"/>
  <c r="Q187" i="1"/>
  <c r="Q186" i="1"/>
  <c r="Q183" i="1"/>
  <c r="Q178" i="1"/>
  <c r="Q175" i="1"/>
  <c r="Q173" i="1"/>
  <c r="Q172" i="1"/>
  <c r="Q170" i="1"/>
  <c r="Q168" i="1"/>
  <c r="Q166" i="1"/>
  <c r="Q163" i="1"/>
  <c r="Q162" i="1" s="1"/>
  <c r="Q160" i="1"/>
  <c r="Q158" i="1"/>
  <c r="Q156" i="1"/>
  <c r="Q154" i="1"/>
  <c r="Q151" i="1"/>
  <c r="Q149" i="1"/>
  <c r="Q147" i="1"/>
  <c r="Q144" i="1"/>
  <c r="Q142" i="1"/>
  <c r="Q139" i="1" s="1"/>
  <c r="Q140" i="1"/>
  <c r="Q136" i="1"/>
  <c r="Q134" i="1"/>
  <c r="Q133" i="1" s="1"/>
  <c r="Q130" i="1"/>
  <c r="Q123" i="1"/>
  <c r="Q120" i="1"/>
  <c r="Q117" i="1"/>
  <c r="Q115" i="1"/>
  <c r="Q113" i="1"/>
  <c r="Q106" i="1"/>
  <c r="Q99" i="1"/>
  <c r="Q98" i="1" s="1"/>
  <c r="Q96" i="1"/>
  <c r="Q94" i="1"/>
  <c r="Q93" i="1"/>
  <c r="Q91" i="1"/>
  <c r="Q89" i="1"/>
  <c r="Q87" i="1"/>
  <c r="Q84" i="1"/>
  <c r="Q81" i="1"/>
  <c r="Q79" i="1"/>
  <c r="Q77" i="1"/>
  <c r="Q75" i="1"/>
  <c r="Q74" i="1" s="1"/>
  <c r="Q72" i="1"/>
  <c r="Q70" i="1"/>
  <c r="Q69" i="1" s="1"/>
  <c r="Q67" i="1"/>
  <c r="Q64" i="1"/>
  <c r="Q63" i="1" s="1"/>
  <c r="Q61" i="1"/>
  <c r="Q59" i="1"/>
  <c r="Q57" i="1"/>
  <c r="Q55" i="1"/>
  <c r="Q53" i="1"/>
  <c r="Q51" i="1"/>
  <c r="Q49" i="1"/>
  <c r="Q48" i="1" s="1"/>
  <c r="Q45" i="1"/>
  <c r="Q43" i="1"/>
  <c r="Q41" i="1"/>
  <c r="Q40" i="1" s="1"/>
  <c r="Q36" i="1"/>
  <c r="Q29" i="1"/>
  <c r="Q28" i="1"/>
  <c r="Q25" i="1"/>
  <c r="Q23" i="1"/>
  <c r="Q21" i="1"/>
  <c r="Q15" i="1"/>
  <c r="Q13" i="1"/>
  <c r="R315" i="1"/>
  <c r="R313" i="1"/>
  <c r="R310" i="1"/>
  <c r="R308" i="1"/>
  <c r="R305" i="1"/>
  <c r="R302" i="1"/>
  <c r="R300" i="1"/>
  <c r="R298" i="1"/>
  <c r="R297" i="1" s="1"/>
  <c r="R294" i="1"/>
  <c r="R288" i="1" s="1"/>
  <c r="R292" i="1"/>
  <c r="R289" i="1"/>
  <c r="R286" i="1"/>
  <c r="R283" i="1"/>
  <c r="R282" i="1" s="1"/>
  <c r="R280" i="1"/>
  <c r="R279" i="1" s="1"/>
  <c r="R277" i="1"/>
  <c r="R275" i="1"/>
  <c r="R273" i="1"/>
  <c r="R271" i="1"/>
  <c r="R268" i="1"/>
  <c r="R266" i="1"/>
  <c r="R264" i="1"/>
  <c r="R262" i="1"/>
  <c r="R259" i="1"/>
  <c r="R257" i="1"/>
  <c r="R255" i="1"/>
  <c r="R248" i="1" s="1"/>
  <c r="R253" i="1"/>
  <c r="R251" i="1"/>
  <c r="R249" i="1"/>
  <c r="R246" i="1"/>
  <c r="R244" i="1"/>
  <c r="R242" i="1"/>
  <c r="R239" i="1"/>
  <c r="R237" i="1"/>
  <c r="R235" i="1"/>
  <c r="R233" i="1"/>
  <c r="R232" i="1" s="1"/>
  <c r="R230" i="1"/>
  <c r="R228" i="1"/>
  <c r="R226" i="1"/>
  <c r="R224" i="1"/>
  <c r="R222" i="1"/>
  <c r="R218" i="1"/>
  <c r="R217" i="1" s="1"/>
  <c r="R216" i="1" s="1"/>
  <c r="R211" i="1"/>
  <c r="R208" i="1"/>
  <c r="R206" i="1"/>
  <c r="R204" i="1"/>
  <c r="R202" i="1"/>
  <c r="R200" i="1"/>
  <c r="R198" i="1"/>
  <c r="R196" i="1"/>
  <c r="R192" i="1"/>
  <c r="R187" i="1"/>
  <c r="R186" i="1"/>
  <c r="R183" i="1"/>
  <c r="R178" i="1"/>
  <c r="R175" i="1"/>
  <c r="R172" i="1" s="1"/>
  <c r="R173" i="1"/>
  <c r="R170" i="1"/>
  <c r="R168" i="1"/>
  <c r="R166" i="1"/>
  <c r="R165" i="1" s="1"/>
  <c r="R163" i="1"/>
  <c r="R162" i="1" s="1"/>
  <c r="R160" i="1"/>
  <c r="R158" i="1"/>
  <c r="R156" i="1"/>
  <c r="R154" i="1"/>
  <c r="R153" i="1" s="1"/>
  <c r="R151" i="1"/>
  <c r="R146" i="1" s="1"/>
  <c r="R149" i="1"/>
  <c r="R147" i="1"/>
  <c r="R144" i="1"/>
  <c r="R142" i="1"/>
  <c r="R140" i="1"/>
  <c r="R139" i="1" s="1"/>
  <c r="R136" i="1"/>
  <c r="R134" i="1"/>
  <c r="R133" i="1"/>
  <c r="R130" i="1"/>
  <c r="R123" i="1"/>
  <c r="R120" i="1"/>
  <c r="R117" i="1"/>
  <c r="R115" i="1"/>
  <c r="R113" i="1"/>
  <c r="R106" i="1"/>
  <c r="R99" i="1"/>
  <c r="R98" i="1" s="1"/>
  <c r="R96" i="1"/>
  <c r="R94" i="1"/>
  <c r="R93" i="1"/>
  <c r="R91" i="1"/>
  <c r="R89" i="1"/>
  <c r="R87" i="1"/>
  <c r="R83" i="1" s="1"/>
  <c r="R84" i="1"/>
  <c r="R81" i="1"/>
  <c r="R79" i="1"/>
  <c r="R77" i="1"/>
  <c r="R75" i="1"/>
  <c r="R74" i="1" s="1"/>
  <c r="R72" i="1"/>
  <c r="R70" i="1"/>
  <c r="R69" i="1" s="1"/>
  <c r="R67" i="1"/>
  <c r="R64" i="1"/>
  <c r="R61" i="1"/>
  <c r="R59" i="1"/>
  <c r="R57" i="1"/>
  <c r="R55" i="1"/>
  <c r="R53" i="1"/>
  <c r="R51" i="1"/>
  <c r="R49" i="1"/>
  <c r="R48" i="1" s="1"/>
  <c r="R45" i="1"/>
  <c r="R43" i="1"/>
  <c r="R41" i="1"/>
  <c r="R40" i="1" s="1"/>
  <c r="R36" i="1"/>
  <c r="R29" i="1"/>
  <c r="R28" i="1"/>
  <c r="R25" i="1"/>
  <c r="R23" i="1"/>
  <c r="R21" i="1"/>
  <c r="R15" i="1"/>
  <c r="R13" i="1"/>
  <c r="S315" i="1"/>
  <c r="S313" i="1"/>
  <c r="S310" i="1"/>
  <c r="S308" i="1"/>
  <c r="S304" i="1" s="1"/>
  <c r="S305" i="1"/>
  <c r="S302" i="1"/>
  <c r="S300" i="1"/>
  <c r="S298" i="1"/>
  <c r="S297" i="1" s="1"/>
  <c r="S294" i="1"/>
  <c r="S292" i="1"/>
  <c r="S289" i="1"/>
  <c r="S286" i="1"/>
  <c r="S283" i="1"/>
  <c r="S282" i="1" s="1"/>
  <c r="S280" i="1"/>
  <c r="S279" i="1" s="1"/>
  <c r="S277" i="1"/>
  <c r="S275" i="1"/>
  <c r="S273" i="1"/>
  <c r="S271" i="1"/>
  <c r="S268" i="1"/>
  <c r="S266" i="1"/>
  <c r="S264" i="1"/>
  <c r="S262" i="1"/>
  <c r="S259" i="1"/>
  <c r="S257" i="1"/>
  <c r="S255" i="1"/>
  <c r="S253" i="1"/>
  <c r="S251" i="1"/>
  <c r="S249" i="1"/>
  <c r="S246" i="1"/>
  <c r="S244" i="1"/>
  <c r="S242" i="1"/>
  <c r="S239" i="1"/>
  <c r="S237" i="1"/>
  <c r="S235" i="1"/>
  <c r="S233" i="1"/>
  <c r="S232" i="1" s="1"/>
  <c r="S230" i="1"/>
  <c r="S228" i="1"/>
  <c r="S226" i="1"/>
  <c r="S224" i="1"/>
  <c r="S222" i="1"/>
  <c r="S218" i="1"/>
  <c r="S217" i="1" s="1"/>
  <c r="S216" i="1" s="1"/>
  <c r="S211" i="1"/>
  <c r="S208" i="1"/>
  <c r="S206" i="1"/>
  <c r="S204" i="1"/>
  <c r="S202" i="1"/>
  <c r="S200" i="1"/>
  <c r="S198" i="1"/>
  <c r="S196" i="1"/>
  <c r="S192" i="1"/>
  <c r="S187" i="1"/>
  <c r="S186" i="1"/>
  <c r="S183" i="1"/>
  <c r="S178" i="1"/>
  <c r="S175" i="1"/>
  <c r="S173" i="1"/>
  <c r="S170" i="1"/>
  <c r="S168" i="1"/>
  <c r="S166" i="1"/>
  <c r="S163" i="1"/>
  <c r="S162" i="1" s="1"/>
  <c r="S160" i="1"/>
  <c r="S158" i="1"/>
  <c r="S156" i="1"/>
  <c r="S154" i="1"/>
  <c r="S153" i="1" s="1"/>
  <c r="S151" i="1"/>
  <c r="S149" i="1"/>
  <c r="S147" i="1"/>
  <c r="S144" i="1"/>
  <c r="S142" i="1"/>
  <c r="S140" i="1"/>
  <c r="S139" i="1" s="1"/>
  <c r="S136" i="1"/>
  <c r="S134" i="1"/>
  <c r="S133" i="1"/>
  <c r="S130" i="1"/>
  <c r="S123" i="1"/>
  <c r="S120" i="1"/>
  <c r="S117" i="1"/>
  <c r="S115" i="1"/>
  <c r="S113" i="1"/>
  <c r="S106" i="1"/>
  <c r="S99" i="1"/>
  <c r="S98" i="1" s="1"/>
  <c r="S96" i="1"/>
  <c r="S94" i="1"/>
  <c r="S93" i="1"/>
  <c r="S91" i="1"/>
  <c r="S83" i="1" s="1"/>
  <c r="S89" i="1"/>
  <c r="S87" i="1"/>
  <c r="S84" i="1"/>
  <c r="S81" i="1"/>
  <c r="S79" i="1"/>
  <c r="S77" i="1"/>
  <c r="S74" i="1" s="1"/>
  <c r="S75" i="1"/>
  <c r="S72" i="1"/>
  <c r="S70" i="1"/>
  <c r="S69" i="1" s="1"/>
  <c r="S67" i="1"/>
  <c r="S64" i="1"/>
  <c r="S61" i="1"/>
  <c r="S59" i="1"/>
  <c r="S57" i="1"/>
  <c r="S55" i="1"/>
  <c r="S53" i="1"/>
  <c r="S51" i="1"/>
  <c r="S49" i="1"/>
  <c r="S45" i="1"/>
  <c r="S43" i="1"/>
  <c r="S41" i="1"/>
  <c r="S40" i="1"/>
  <c r="S29" i="1"/>
  <c r="S28" i="1"/>
  <c r="S25" i="1"/>
  <c r="S23" i="1"/>
  <c r="S21" i="1"/>
  <c r="S15" i="1"/>
  <c r="S13" i="1"/>
  <c r="U295" i="1"/>
  <c r="U293" i="1"/>
  <c r="K304" i="1" l="1"/>
  <c r="K195" i="1"/>
  <c r="K153" i="1"/>
  <c r="K139" i="1"/>
  <c r="K98" i="1"/>
  <c r="K93" i="1"/>
  <c r="K74" i="1"/>
  <c r="K40" i="1"/>
  <c r="K12" i="1"/>
  <c r="J153" i="1"/>
  <c r="J98" i="1"/>
  <c r="J48" i="1"/>
  <c r="J40" i="1"/>
  <c r="F297" i="1"/>
  <c r="I48" i="1"/>
  <c r="I12" i="1"/>
  <c r="F288" i="1"/>
  <c r="F133" i="1"/>
  <c r="E48" i="1"/>
  <c r="E12" i="1"/>
  <c r="E296" i="1"/>
  <c r="F296" i="1"/>
  <c r="S296" i="1"/>
  <c r="J112" i="1"/>
  <c r="Q83" i="1"/>
  <c r="Q47" i="1" s="1"/>
  <c r="Q146" i="1"/>
  <c r="K112" i="1"/>
  <c r="J304" i="1"/>
  <c r="I112" i="1"/>
  <c r="I288" i="1"/>
  <c r="F172" i="1"/>
  <c r="P221" i="1"/>
  <c r="M221" i="1"/>
  <c r="K296" i="1"/>
  <c r="E47" i="1"/>
  <c r="S172" i="1"/>
  <c r="S261" i="1"/>
  <c r="S146" i="1"/>
  <c r="S288" i="1"/>
  <c r="R221" i="1"/>
  <c r="R304" i="1"/>
  <c r="R296" i="1" s="1"/>
  <c r="Q153" i="1"/>
  <c r="P48" i="1"/>
  <c r="P165" i="1"/>
  <c r="O261" i="1"/>
  <c r="O288" i="1"/>
  <c r="N261" i="1"/>
  <c r="N220" i="1" s="1"/>
  <c r="L40" i="1"/>
  <c r="L195" i="1"/>
  <c r="L138" i="1" s="1"/>
  <c r="L221" i="1"/>
  <c r="L220" i="1" s="1"/>
  <c r="K83" i="1"/>
  <c r="K47" i="1" s="1"/>
  <c r="J133" i="1"/>
  <c r="J221" i="1"/>
  <c r="I297" i="1"/>
  <c r="I296" i="1" s="1"/>
  <c r="F146" i="1"/>
  <c r="F241" i="1"/>
  <c r="Q112" i="1"/>
  <c r="P40" i="1"/>
  <c r="M93" i="1"/>
  <c r="M47" i="1" s="1"/>
  <c r="M248" i="1"/>
  <c r="K165" i="1"/>
  <c r="K138" i="1" s="1"/>
  <c r="I261" i="1"/>
  <c r="S63" i="1"/>
  <c r="S241" i="1"/>
  <c r="R12" i="1"/>
  <c r="R11" i="1" s="1"/>
  <c r="R195" i="1"/>
  <c r="Q261" i="1"/>
  <c r="Q288" i="1"/>
  <c r="P304" i="1"/>
  <c r="P296" i="1" s="1"/>
  <c r="O40" i="1"/>
  <c r="O241" i="1"/>
  <c r="N12" i="1"/>
  <c r="N146" i="1"/>
  <c r="N241" i="1"/>
  <c r="M12" i="1"/>
  <c r="M11" i="1" s="1"/>
  <c r="M48" i="1"/>
  <c r="L69" i="1"/>
  <c r="J195" i="1"/>
  <c r="I40" i="1"/>
  <c r="I153" i="1"/>
  <c r="F153" i="1"/>
  <c r="F261" i="1"/>
  <c r="E221" i="1"/>
  <c r="E11" i="1"/>
  <c r="L139" i="1"/>
  <c r="L165" i="1"/>
  <c r="J165" i="1"/>
  <c r="F186" i="1"/>
  <c r="E139" i="1"/>
  <c r="E138" i="1" s="1"/>
  <c r="S248" i="1"/>
  <c r="R112" i="1"/>
  <c r="P12" i="1"/>
  <c r="O12" i="1"/>
  <c r="O11" i="1" s="1"/>
  <c r="O195" i="1"/>
  <c r="M146" i="1"/>
  <c r="L304" i="1"/>
  <c r="L296" i="1" s="1"/>
  <c r="K261" i="1"/>
  <c r="I221" i="1"/>
  <c r="I220" i="1" s="1"/>
  <c r="F112" i="1"/>
  <c r="F195" i="1"/>
  <c r="F221" i="1"/>
  <c r="F248" i="1"/>
  <c r="N83" i="1"/>
  <c r="N153" i="1"/>
  <c r="M172" i="1"/>
  <c r="S221" i="1"/>
  <c r="S220" i="1" s="1"/>
  <c r="Q195" i="1"/>
  <c r="P83" i="1"/>
  <c r="P47" i="1" s="1"/>
  <c r="O165" i="1"/>
  <c r="M153" i="1"/>
  <c r="M138" i="1" s="1"/>
  <c r="M288" i="1"/>
  <c r="J12" i="1"/>
  <c r="S112" i="1"/>
  <c r="S47" i="1" s="1"/>
  <c r="P261" i="1"/>
  <c r="O296" i="1"/>
  <c r="I195" i="1"/>
  <c r="I138" i="1" s="1"/>
  <c r="S12" i="1"/>
  <c r="S11" i="1" s="1"/>
  <c r="S48" i="1"/>
  <c r="S195" i="1"/>
  <c r="R261" i="1"/>
  <c r="Q12" i="1"/>
  <c r="Q11" i="1" s="1"/>
  <c r="Q165" i="1"/>
  <c r="Q221" i="1"/>
  <c r="O304" i="1"/>
  <c r="N195" i="1"/>
  <c r="N221" i="1"/>
  <c r="N304" i="1"/>
  <c r="N296" i="1" s="1"/>
  <c r="M241" i="1"/>
  <c r="L12" i="1"/>
  <c r="L11" i="1" s="1"/>
  <c r="R138" i="1"/>
  <c r="R241" i="1"/>
  <c r="P63" i="1"/>
  <c r="P186" i="1"/>
  <c r="P138" i="1" s="1"/>
  <c r="O112" i="1"/>
  <c r="N133" i="1"/>
  <c r="M112" i="1"/>
  <c r="M261" i="1"/>
  <c r="L261" i="1"/>
  <c r="K221" i="1"/>
  <c r="J146" i="1"/>
  <c r="J261" i="1"/>
  <c r="J288" i="1"/>
  <c r="F139" i="1"/>
  <c r="F165" i="1"/>
  <c r="O47" i="1"/>
  <c r="P112" i="1"/>
  <c r="S165" i="1"/>
  <c r="R63" i="1"/>
  <c r="Q304" i="1"/>
  <c r="Q296" i="1" s="1"/>
  <c r="P93" i="1"/>
  <c r="P248" i="1"/>
  <c r="P220" i="1" s="1"/>
  <c r="O146" i="1"/>
  <c r="O138" i="1" s="1"/>
  <c r="N40" i="1"/>
  <c r="N69" i="1"/>
  <c r="N139" i="1"/>
  <c r="N138" i="1" s="1"/>
  <c r="N165" i="1"/>
  <c r="M133" i="1"/>
  <c r="L83" i="1"/>
  <c r="L112" i="1"/>
  <c r="L153" i="1"/>
  <c r="L241" i="1"/>
  <c r="J83" i="1"/>
  <c r="J241" i="1"/>
  <c r="J297" i="1"/>
  <c r="J296" i="1" s="1"/>
  <c r="I232" i="1"/>
  <c r="F11" i="1"/>
  <c r="J138" i="1"/>
  <c r="K11" i="1"/>
  <c r="L47" i="1"/>
  <c r="M220" i="1"/>
  <c r="N47" i="1"/>
  <c r="O220" i="1"/>
  <c r="Q220" i="1"/>
  <c r="Q138" i="1"/>
  <c r="R220" i="1"/>
  <c r="R47" i="1"/>
  <c r="S138" i="1"/>
  <c r="G295" i="1"/>
  <c r="G294" i="1"/>
  <c r="T294" i="1"/>
  <c r="U294" i="1"/>
  <c r="U27" i="1"/>
  <c r="U26" i="1"/>
  <c r="T25" i="1"/>
  <c r="U34" i="1"/>
  <c r="U135" i="1"/>
  <c r="G135" i="1"/>
  <c r="G134" i="1" s="1"/>
  <c r="T134" i="1"/>
  <c r="H134" i="1"/>
  <c r="D134" i="1"/>
  <c r="T266" i="1"/>
  <c r="U267" i="1"/>
  <c r="U266" i="1" s="1"/>
  <c r="G267" i="1"/>
  <c r="G266" i="1" s="1"/>
  <c r="H266" i="1"/>
  <c r="D266" i="1"/>
  <c r="H315" i="1"/>
  <c r="H313" i="1"/>
  <c r="H311" i="1"/>
  <c r="H310" i="1" s="1"/>
  <c r="H309" i="1"/>
  <c r="H308" i="1" s="1"/>
  <c r="H305" i="1"/>
  <c r="H302" i="1"/>
  <c r="H300" i="1"/>
  <c r="H298" i="1"/>
  <c r="H292" i="1"/>
  <c r="H289" i="1"/>
  <c r="H286" i="1"/>
  <c r="H283" i="1"/>
  <c r="H277" i="1"/>
  <c r="H275" i="1"/>
  <c r="H273" i="1"/>
  <c r="H271" i="1"/>
  <c r="H268" i="1"/>
  <c r="H264" i="1"/>
  <c r="H262" i="1"/>
  <c r="H259" i="1"/>
  <c r="H257" i="1"/>
  <c r="H255" i="1"/>
  <c r="H253" i="1"/>
  <c r="H251" i="1"/>
  <c r="H249" i="1"/>
  <c r="H246" i="1"/>
  <c r="H244" i="1"/>
  <c r="H242" i="1"/>
  <c r="H239" i="1"/>
  <c r="H237" i="1"/>
  <c r="H235" i="1"/>
  <c r="H233" i="1"/>
  <c r="H230" i="1"/>
  <c r="H228" i="1"/>
  <c r="H226" i="1"/>
  <c r="H224" i="1"/>
  <c r="H222" i="1"/>
  <c r="H218" i="1"/>
  <c r="H217" i="1" s="1"/>
  <c r="H216" i="1" s="1"/>
  <c r="H211" i="1"/>
  <c r="H208" i="1"/>
  <c r="H206" i="1"/>
  <c r="H204" i="1"/>
  <c r="H202" i="1"/>
  <c r="H200" i="1"/>
  <c r="H198" i="1"/>
  <c r="H196" i="1"/>
  <c r="H192" i="1"/>
  <c r="H187" i="1"/>
  <c r="H183" i="1"/>
  <c r="H178" i="1"/>
  <c r="H175" i="1"/>
  <c r="H173" i="1"/>
  <c r="H170" i="1"/>
  <c r="H168" i="1"/>
  <c r="H166" i="1"/>
  <c r="H163" i="1"/>
  <c r="H162" i="1" s="1"/>
  <c r="H160" i="1"/>
  <c r="H158" i="1"/>
  <c r="H156" i="1"/>
  <c r="H154" i="1"/>
  <c r="H151" i="1"/>
  <c r="H149" i="1"/>
  <c r="H147" i="1"/>
  <c r="H144" i="1"/>
  <c r="H142" i="1"/>
  <c r="H140" i="1"/>
  <c r="H136" i="1"/>
  <c r="H133" i="1" s="1"/>
  <c r="H130" i="1"/>
  <c r="H123" i="1"/>
  <c r="H120" i="1"/>
  <c r="H117" i="1"/>
  <c r="H115" i="1" s="1"/>
  <c r="H113" i="1"/>
  <c r="H106" i="1"/>
  <c r="H99" i="1"/>
  <c r="H96" i="1"/>
  <c r="H94" i="1"/>
  <c r="H91" i="1"/>
  <c r="H89" i="1"/>
  <c r="H87" i="1"/>
  <c r="H84" i="1"/>
  <c r="H81" i="1"/>
  <c r="H79" i="1"/>
  <c r="H77" i="1"/>
  <c r="H75" i="1"/>
  <c r="H72" i="1"/>
  <c r="H70" i="1"/>
  <c r="H67" i="1"/>
  <c r="H64" i="1"/>
  <c r="H61" i="1"/>
  <c r="H59" i="1"/>
  <c r="H57" i="1"/>
  <c r="H55" i="1"/>
  <c r="H53" i="1"/>
  <c r="H51" i="1"/>
  <c r="H49" i="1"/>
  <c r="H45" i="1"/>
  <c r="H43" i="1"/>
  <c r="H41" i="1"/>
  <c r="H37" i="1"/>
  <c r="H36" i="1" s="1"/>
  <c r="H29" i="1"/>
  <c r="H28" i="1" s="1"/>
  <c r="H25" i="1"/>
  <c r="H23" i="1"/>
  <c r="H13" i="1"/>
  <c r="D315" i="1"/>
  <c r="D313" i="1"/>
  <c r="D311" i="1"/>
  <c r="D310" i="1" s="1"/>
  <c r="D309" i="1"/>
  <c r="D308" i="1" s="1"/>
  <c r="D305" i="1"/>
  <c r="D302" i="1"/>
  <c r="D300" i="1"/>
  <c r="D298" i="1"/>
  <c r="D292" i="1"/>
  <c r="D289" i="1"/>
  <c r="D286" i="1"/>
  <c r="D283" i="1"/>
  <c r="D277" i="1"/>
  <c r="D275" i="1"/>
  <c r="D273" i="1"/>
  <c r="D271" i="1"/>
  <c r="D268" i="1"/>
  <c r="D264" i="1"/>
  <c r="D262" i="1"/>
  <c r="D259" i="1"/>
  <c r="D257" i="1"/>
  <c r="D255" i="1"/>
  <c r="D253" i="1"/>
  <c r="D251" i="1"/>
  <c r="D249" i="1"/>
  <c r="D246" i="1"/>
  <c r="D244" i="1"/>
  <c r="D242" i="1"/>
  <c r="D239" i="1"/>
  <c r="D237" i="1"/>
  <c r="D235" i="1"/>
  <c r="D233" i="1"/>
  <c r="D230" i="1"/>
  <c r="D228" i="1"/>
  <c r="D226" i="1"/>
  <c r="D224" i="1"/>
  <c r="D222" i="1"/>
  <c r="D218" i="1"/>
  <c r="D217" i="1" s="1"/>
  <c r="D216" i="1" s="1"/>
  <c r="D211" i="1"/>
  <c r="D208" i="1"/>
  <c r="D206" i="1"/>
  <c r="D204" i="1"/>
  <c r="D202" i="1"/>
  <c r="D200" i="1"/>
  <c r="D198" i="1"/>
  <c r="D196" i="1"/>
  <c r="D192" i="1"/>
  <c r="D187" i="1"/>
  <c r="D183" i="1"/>
  <c r="D178" i="1"/>
  <c r="D175" i="1"/>
  <c r="D173" i="1"/>
  <c r="D170" i="1"/>
  <c r="D168" i="1"/>
  <c r="D166" i="1"/>
  <c r="D163" i="1"/>
  <c r="D162" i="1" s="1"/>
  <c r="D160" i="1"/>
  <c r="D158" i="1"/>
  <c r="D156" i="1"/>
  <c r="D154" i="1"/>
  <c r="D151" i="1"/>
  <c r="D149" i="1"/>
  <c r="D147" i="1"/>
  <c r="D144" i="1"/>
  <c r="D142" i="1"/>
  <c r="D140" i="1"/>
  <c r="D136" i="1"/>
  <c r="D133" i="1" s="1"/>
  <c r="D130" i="1"/>
  <c r="D123" i="1"/>
  <c r="D120" i="1"/>
  <c r="D117" i="1"/>
  <c r="D115" i="1" s="1"/>
  <c r="D113" i="1"/>
  <c r="D106" i="1"/>
  <c r="D99" i="1"/>
  <c r="D96" i="1"/>
  <c r="D94" i="1"/>
  <c r="D91" i="1"/>
  <c r="D89" i="1"/>
  <c r="D87" i="1"/>
  <c r="D84" i="1"/>
  <c r="D81" i="1"/>
  <c r="D79" i="1"/>
  <c r="D77" i="1"/>
  <c r="D75" i="1"/>
  <c r="D72" i="1"/>
  <c r="D70" i="1"/>
  <c r="D67" i="1"/>
  <c r="D64" i="1"/>
  <c r="D61" i="1"/>
  <c r="D59" i="1"/>
  <c r="D57" i="1"/>
  <c r="D55" i="1"/>
  <c r="D53" i="1"/>
  <c r="D51" i="1"/>
  <c r="D49" i="1"/>
  <c r="D45" i="1"/>
  <c r="D43" i="1"/>
  <c r="D41" i="1"/>
  <c r="D37" i="1"/>
  <c r="D36" i="1" s="1"/>
  <c r="D29" i="1"/>
  <c r="D28" i="1" s="1"/>
  <c r="D25" i="1"/>
  <c r="D23" i="1"/>
  <c r="D13" i="1"/>
  <c r="G215" i="1"/>
  <c r="G214" i="1"/>
  <c r="G212" i="1"/>
  <c r="G210" i="1"/>
  <c r="G219" i="1"/>
  <c r="G216" i="1" s="1"/>
  <c r="U272" i="1"/>
  <c r="U274" i="1"/>
  <c r="U269" i="1"/>
  <c r="U270" i="1"/>
  <c r="T268" i="1"/>
  <c r="T255" i="1"/>
  <c r="T253" i="1"/>
  <c r="T251" i="1"/>
  <c r="T249" i="1"/>
  <c r="G293" i="1"/>
  <c r="G292" i="1" s="1"/>
  <c r="G291" i="1"/>
  <c r="G290" i="1"/>
  <c r="G287" i="1"/>
  <c r="G286" i="1" s="1"/>
  <c r="G285" i="1"/>
  <c r="G284" i="1"/>
  <c r="G281" i="1"/>
  <c r="G280" i="1" s="1"/>
  <c r="G279" i="1" s="1"/>
  <c r="G278" i="1"/>
  <c r="G277" i="1" s="1"/>
  <c r="G276" i="1"/>
  <c r="G275" i="1" s="1"/>
  <c r="G274" i="1"/>
  <c r="G273" i="1" s="1"/>
  <c r="G272" i="1"/>
  <c r="G271" i="1" s="1"/>
  <c r="G270" i="1"/>
  <c r="G269" i="1"/>
  <c r="G265" i="1"/>
  <c r="G264" i="1" s="1"/>
  <c r="G263" i="1"/>
  <c r="G262" i="1" s="1"/>
  <c r="G260" i="1"/>
  <c r="G259" i="1" s="1"/>
  <c r="G258" i="1"/>
  <c r="G257" i="1" s="1"/>
  <c r="G256" i="1"/>
  <c r="G255" i="1" s="1"/>
  <c r="G254" i="1"/>
  <c r="G253" i="1" s="1"/>
  <c r="G252" i="1"/>
  <c r="G251" i="1" s="1"/>
  <c r="G250" i="1"/>
  <c r="G249" i="1" s="1"/>
  <c r="G247" i="1"/>
  <c r="G246" i="1" s="1"/>
  <c r="G245" i="1"/>
  <c r="G244" i="1" s="1"/>
  <c r="G243" i="1"/>
  <c r="G242" i="1" s="1"/>
  <c r="G240" i="1"/>
  <c r="G239" i="1" s="1"/>
  <c r="G238" i="1"/>
  <c r="G237" i="1" s="1"/>
  <c r="G236" i="1"/>
  <c r="G235" i="1" s="1"/>
  <c r="G234" i="1"/>
  <c r="G233" i="1" s="1"/>
  <c r="G231" i="1"/>
  <c r="G230" i="1" s="1"/>
  <c r="G229" i="1"/>
  <c r="G228" i="1" s="1"/>
  <c r="G227" i="1"/>
  <c r="G226" i="1" s="1"/>
  <c r="G225" i="1"/>
  <c r="G224" i="1" s="1"/>
  <c r="G223" i="1"/>
  <c r="G222" i="1" s="1"/>
  <c r="T246" i="1"/>
  <c r="G299" i="1"/>
  <c r="G298" i="1" s="1"/>
  <c r="G316" i="1"/>
  <c r="G315" i="1" s="1"/>
  <c r="G314" i="1"/>
  <c r="G313" i="1" s="1"/>
  <c r="G312" i="1"/>
  <c r="G311" i="1"/>
  <c r="G309" i="1"/>
  <c r="G308" i="1" s="1"/>
  <c r="G307" i="1"/>
  <c r="G306" i="1"/>
  <c r="G303" i="1"/>
  <c r="G302" i="1" s="1"/>
  <c r="G301" i="1"/>
  <c r="G300" i="1" s="1"/>
  <c r="G209" i="1"/>
  <c r="G207" i="1"/>
  <c r="G206" i="1" s="1"/>
  <c r="G205" i="1"/>
  <c r="G204" i="1" s="1"/>
  <c r="G203" i="1"/>
  <c r="G202" i="1" s="1"/>
  <c r="G201" i="1"/>
  <c r="G200" i="1" s="1"/>
  <c r="G199" i="1"/>
  <c r="G198" i="1" s="1"/>
  <c r="G197" i="1"/>
  <c r="G196" i="1" s="1"/>
  <c r="G194" i="1"/>
  <c r="G193" i="1"/>
  <c r="G191" i="1"/>
  <c r="G190" i="1"/>
  <c r="G189" i="1"/>
  <c r="G188" i="1"/>
  <c r="G185" i="1"/>
  <c r="G184" i="1"/>
  <c r="G182" i="1"/>
  <c r="G181" i="1"/>
  <c r="G180" i="1"/>
  <c r="G179" i="1"/>
  <c r="G177" i="1"/>
  <c r="G176" i="1"/>
  <c r="G174" i="1"/>
  <c r="G173" i="1" s="1"/>
  <c r="G171" i="1"/>
  <c r="G170" i="1" s="1"/>
  <c r="G169" i="1"/>
  <c r="G168" i="1" s="1"/>
  <c r="G167" i="1"/>
  <c r="G166" i="1" s="1"/>
  <c r="G164" i="1"/>
  <c r="G163" i="1" s="1"/>
  <c r="G162" i="1" s="1"/>
  <c r="G161" i="1"/>
  <c r="G160" i="1" s="1"/>
  <c r="G159" i="1"/>
  <c r="G158" i="1" s="1"/>
  <c r="G157" i="1"/>
  <c r="G156" i="1" s="1"/>
  <c r="G155" i="1"/>
  <c r="G154" i="1" s="1"/>
  <c r="G152" i="1"/>
  <c r="G151" i="1" s="1"/>
  <c r="G150" i="1"/>
  <c r="G149" i="1" s="1"/>
  <c r="G148" i="1"/>
  <c r="G147" i="1" s="1"/>
  <c r="G145" i="1"/>
  <c r="G144" i="1" s="1"/>
  <c r="G143" i="1"/>
  <c r="G142" i="1" s="1"/>
  <c r="G141" i="1"/>
  <c r="G140" i="1" s="1"/>
  <c r="G137" i="1"/>
  <c r="G136" i="1" s="1"/>
  <c r="G132" i="1"/>
  <c r="G131" i="1"/>
  <c r="G129" i="1"/>
  <c r="G128" i="1"/>
  <c r="G127" i="1"/>
  <c r="G126" i="1"/>
  <c r="G125" i="1"/>
  <c r="G124" i="1"/>
  <c r="G122" i="1"/>
  <c r="G121" i="1"/>
  <c r="G119" i="1"/>
  <c r="G118" i="1"/>
  <c r="G116" i="1"/>
  <c r="G115" i="1" s="1"/>
  <c r="G114" i="1"/>
  <c r="G113" i="1" s="1"/>
  <c r="G111" i="1"/>
  <c r="G110" i="1"/>
  <c r="G109" i="1"/>
  <c r="G108" i="1"/>
  <c r="G107" i="1"/>
  <c r="G105" i="1"/>
  <c r="G104" i="1"/>
  <c r="G103" i="1"/>
  <c r="G102" i="1"/>
  <c r="G101" i="1"/>
  <c r="G100" i="1"/>
  <c r="G97" i="1"/>
  <c r="G96" i="1" s="1"/>
  <c r="G95" i="1"/>
  <c r="G94" i="1" s="1"/>
  <c r="G92" i="1"/>
  <c r="G91" i="1" s="1"/>
  <c r="G90" i="1"/>
  <c r="G89" i="1" s="1"/>
  <c r="G88" i="1"/>
  <c r="G87" i="1" s="1"/>
  <c r="G86" i="1"/>
  <c r="G85" i="1"/>
  <c r="G82" i="1"/>
  <c r="G81" i="1" s="1"/>
  <c r="G80" i="1"/>
  <c r="G79" i="1" s="1"/>
  <c r="G78" i="1"/>
  <c r="G77" i="1" s="1"/>
  <c r="G76" i="1"/>
  <c r="G75" i="1" s="1"/>
  <c r="G73" i="1"/>
  <c r="G72" i="1" s="1"/>
  <c r="G71" i="1"/>
  <c r="G70" i="1" s="1"/>
  <c r="G68" i="1"/>
  <c r="G67" i="1" s="1"/>
  <c r="G66" i="1"/>
  <c r="G65" i="1"/>
  <c r="G62" i="1"/>
  <c r="G61" i="1" s="1"/>
  <c r="G60" i="1"/>
  <c r="G59" i="1"/>
  <c r="G58" i="1"/>
  <c r="G57" i="1" s="1"/>
  <c r="G56" i="1"/>
  <c r="G55" i="1" s="1"/>
  <c r="G54" i="1"/>
  <c r="G53" i="1" s="1"/>
  <c r="G52" i="1"/>
  <c r="G51" i="1" s="1"/>
  <c r="G50" i="1"/>
  <c r="G49" i="1" s="1"/>
  <c r="G46" i="1"/>
  <c r="G45" i="1" s="1"/>
  <c r="G44" i="1"/>
  <c r="G43" i="1" s="1"/>
  <c r="G42" i="1"/>
  <c r="G41" i="1" s="1"/>
  <c r="G39" i="1"/>
  <c r="G35" i="1"/>
  <c r="G34" i="1"/>
  <c r="G33" i="1"/>
  <c r="G32" i="1"/>
  <c r="G31" i="1"/>
  <c r="G30" i="1"/>
  <c r="G27" i="1"/>
  <c r="G26" i="1"/>
  <c r="G24" i="1"/>
  <c r="G23" i="1" s="1"/>
  <c r="G22" i="1"/>
  <c r="G21" i="1" s="1"/>
  <c r="G20" i="1"/>
  <c r="G19" i="1"/>
  <c r="G18" i="1"/>
  <c r="G17" i="1"/>
  <c r="G16" i="1"/>
  <c r="G14" i="1"/>
  <c r="G13" i="1" s="1"/>
  <c r="K220" i="1" l="1"/>
  <c r="F47" i="1"/>
  <c r="J220" i="1"/>
  <c r="J47" i="1"/>
  <c r="I47" i="1"/>
  <c r="I11" i="1"/>
  <c r="F220" i="1"/>
  <c r="F138" i="1"/>
  <c r="G37" i="1"/>
  <c r="G36" i="1" s="1"/>
  <c r="E220" i="1"/>
  <c r="N11" i="1"/>
  <c r="P11" i="1"/>
  <c r="H261" i="1"/>
  <c r="U134" i="1"/>
  <c r="G133" i="1"/>
  <c r="H69" i="1"/>
  <c r="H98" i="1"/>
  <c r="D63" i="1"/>
  <c r="H241" i="1"/>
  <c r="H186" i="1"/>
  <c r="D221" i="1"/>
  <c r="D248" i="1"/>
  <c r="H83" i="1"/>
  <c r="D186" i="1"/>
  <c r="D282" i="1"/>
  <c r="D280" i="1" s="1"/>
  <c r="D279" i="1" s="1"/>
  <c r="H288" i="1"/>
  <c r="H40" i="1"/>
  <c r="D241" i="1"/>
  <c r="H165" i="1"/>
  <c r="D98" i="1"/>
  <c r="D232" i="1"/>
  <c r="D139" i="1"/>
  <c r="H146" i="1"/>
  <c r="D93" i="1"/>
  <c r="H232" i="1"/>
  <c r="D83" i="1"/>
  <c r="D21" i="1"/>
  <c r="D15" i="1" s="1"/>
  <c r="D12" i="1" s="1"/>
  <c r="H63" i="1"/>
  <c r="H74" i="1"/>
  <c r="H282" i="1"/>
  <c r="H280" i="1" s="1"/>
  <c r="H279" i="1" s="1"/>
  <c r="D74" i="1"/>
  <c r="D261" i="1"/>
  <c r="D304" i="1"/>
  <c r="H195" i="1"/>
  <c r="D40" i="1"/>
  <c r="D69" i="1"/>
  <c r="D165" i="1"/>
  <c r="H48" i="1"/>
  <c r="H172" i="1"/>
  <c r="D112" i="1"/>
  <c r="H112" i="1"/>
  <c r="H297" i="1"/>
  <c r="D146" i="1"/>
  <c r="D172" i="1"/>
  <c r="H21" i="1"/>
  <c r="H15" i="1" s="1"/>
  <c r="H12" i="1" s="1"/>
  <c r="H153" i="1"/>
  <c r="H304" i="1"/>
  <c r="D297" i="1"/>
  <c r="D48" i="1"/>
  <c r="D288" i="1"/>
  <c r="G120" i="1"/>
  <c r="D153" i="1"/>
  <c r="H248" i="1"/>
  <c r="H221" i="1"/>
  <c r="D195" i="1"/>
  <c r="H93" i="1"/>
  <c r="H139" i="1"/>
  <c r="G283" i="1"/>
  <c r="G282" i="1" s="1"/>
  <c r="G130" i="1"/>
  <c r="G211" i="1"/>
  <c r="G25" i="1"/>
  <c r="G289" i="1"/>
  <c r="G288" i="1" s="1"/>
  <c r="G64" i="1"/>
  <c r="G63" i="1" s="1"/>
  <c r="G84" i="1"/>
  <c r="G83" i="1" s="1"/>
  <c r="G221" i="1"/>
  <c r="G248" i="1"/>
  <c r="G192" i="1"/>
  <c r="G232" i="1"/>
  <c r="G268" i="1"/>
  <c r="G261" i="1" s="1"/>
  <c r="U246" i="1"/>
  <c r="G241" i="1"/>
  <c r="G218" i="1"/>
  <c r="G29" i="1"/>
  <c r="G28" i="1" s="1"/>
  <c r="G208" i="1"/>
  <c r="G183" i="1"/>
  <c r="G15" i="1"/>
  <c r="G106" i="1"/>
  <c r="G117" i="1"/>
  <c r="G123" i="1"/>
  <c r="G310" i="1"/>
  <c r="G187" i="1"/>
  <c r="G175" i="1"/>
  <c r="G178" i="1"/>
  <c r="G305" i="1"/>
  <c r="G297" i="1"/>
  <c r="G40" i="1"/>
  <c r="G146" i="1"/>
  <c r="G74" i="1"/>
  <c r="G93" i="1"/>
  <c r="G165" i="1"/>
  <c r="G99" i="1"/>
  <c r="G139" i="1"/>
  <c r="G69" i="1"/>
  <c r="G153" i="1"/>
  <c r="G48" i="1"/>
  <c r="H11" i="1" l="1"/>
  <c r="D11" i="1"/>
  <c r="D47" i="1"/>
  <c r="H220" i="1"/>
  <c r="D138" i="1"/>
  <c r="H296" i="1"/>
  <c r="H47" i="1"/>
  <c r="D220" i="1"/>
  <c r="H138" i="1"/>
  <c r="D296" i="1"/>
  <c r="G12" i="1"/>
  <c r="G11" i="1" s="1"/>
  <c r="G195" i="1"/>
  <c r="G172" i="1"/>
  <c r="G186" i="1"/>
  <c r="G220" i="1"/>
  <c r="G304" i="1"/>
  <c r="G296" i="1" s="1"/>
  <c r="G112" i="1"/>
  <c r="G217" i="1"/>
  <c r="G98" i="1"/>
  <c r="D10" i="1" l="1"/>
  <c r="D317" i="1" s="1"/>
  <c r="F10" i="1"/>
  <c r="F317" i="1" s="1"/>
  <c r="H10" i="1"/>
  <c r="H317" i="1" s="1"/>
  <c r="G138" i="1"/>
  <c r="G47" i="1"/>
  <c r="E10" i="1"/>
  <c r="E317" i="1" s="1"/>
  <c r="G10" i="1" l="1"/>
  <c r="G317" i="1" s="1"/>
  <c r="U20" i="1"/>
  <c r="U19" i="1"/>
  <c r="T115" i="1"/>
  <c r="T15" i="1"/>
  <c r="T218" i="1"/>
  <c r="T21" i="1"/>
  <c r="U25" i="1" l="1"/>
  <c r="U115" i="1"/>
  <c r="T280" i="1"/>
  <c r="T279" i="1" s="1"/>
  <c r="U281" i="1"/>
  <c r="T183" i="1"/>
  <c r="U185" i="1"/>
  <c r="U125" i="1"/>
  <c r="T187" i="1"/>
  <c r="U189" i="1"/>
  <c r="T130" i="1"/>
  <c r="T308" i="1"/>
  <c r="U309" i="1"/>
  <c r="T315" i="1"/>
  <c r="T313" i="1"/>
  <c r="T310" i="1"/>
  <c r="U280" i="1" l="1"/>
  <c r="U279" i="1"/>
  <c r="U308" i="1"/>
  <c r="U187" i="1"/>
  <c r="U314" i="1"/>
  <c r="U312" i="1"/>
  <c r="U307" i="1"/>
  <c r="U306" i="1"/>
  <c r="T91" i="1"/>
  <c r="T262" i="1"/>
  <c r="T192" i="1"/>
  <c r="T202" i="1"/>
  <c r="T84" i="1"/>
  <c r="U86" i="1"/>
  <c r="U14" i="1"/>
  <c r="U16" i="1"/>
  <c r="U17" i="1"/>
  <c r="V17" i="1" s="1"/>
  <c r="U18" i="1"/>
  <c r="U22" i="1"/>
  <c r="U21" i="1" s="1"/>
  <c r="U24" i="1"/>
  <c r="U30" i="1"/>
  <c r="U31" i="1"/>
  <c r="U32" i="1"/>
  <c r="U33" i="1"/>
  <c r="U35" i="1"/>
  <c r="U39" i="1"/>
  <c r="U42" i="1"/>
  <c r="U44" i="1"/>
  <c r="U46" i="1"/>
  <c r="U50" i="1"/>
  <c r="U52" i="1"/>
  <c r="U54" i="1"/>
  <c r="U56" i="1"/>
  <c r="U58" i="1"/>
  <c r="U60" i="1"/>
  <c r="U62" i="1"/>
  <c r="U65" i="1"/>
  <c r="U66" i="1"/>
  <c r="U68" i="1"/>
  <c r="U71" i="1"/>
  <c r="U73" i="1"/>
  <c r="U76" i="1"/>
  <c r="U78" i="1"/>
  <c r="U80" i="1"/>
  <c r="U82" i="1"/>
  <c r="U85" i="1"/>
  <c r="U88" i="1"/>
  <c r="U90" i="1"/>
  <c r="U92" i="1"/>
  <c r="U95" i="1"/>
  <c r="U97" i="1"/>
  <c r="U100" i="1"/>
  <c r="U101" i="1"/>
  <c r="U102" i="1"/>
  <c r="U103" i="1"/>
  <c r="U104" i="1"/>
  <c r="U105" i="1"/>
  <c r="U107" i="1"/>
  <c r="U108" i="1"/>
  <c r="U109" i="1"/>
  <c r="U110" i="1"/>
  <c r="U111" i="1"/>
  <c r="U114" i="1"/>
  <c r="U118" i="1"/>
  <c r="U119" i="1"/>
  <c r="U121" i="1"/>
  <c r="U122" i="1"/>
  <c r="U124" i="1"/>
  <c r="U126" i="1"/>
  <c r="U127" i="1"/>
  <c r="U128" i="1"/>
  <c r="U129" i="1"/>
  <c r="U131" i="1"/>
  <c r="U137" i="1"/>
  <c r="U141" i="1"/>
  <c r="U143" i="1"/>
  <c r="U145" i="1"/>
  <c r="U148" i="1"/>
  <c r="U150" i="1"/>
  <c r="U152" i="1"/>
  <c r="U155" i="1"/>
  <c r="U157" i="1"/>
  <c r="U159" i="1"/>
  <c r="U161" i="1"/>
  <c r="U164" i="1"/>
  <c r="U167" i="1"/>
  <c r="U169" i="1"/>
  <c r="U171" i="1"/>
  <c r="U174" i="1"/>
  <c r="U176" i="1"/>
  <c r="U177" i="1"/>
  <c r="U179" i="1"/>
  <c r="U180" i="1"/>
  <c r="U181" i="1"/>
  <c r="U182" i="1"/>
  <c r="U184" i="1"/>
  <c r="U188" i="1"/>
  <c r="U193" i="1"/>
  <c r="U194" i="1"/>
  <c r="U197" i="1"/>
  <c r="U199" i="1"/>
  <c r="U201" i="1"/>
  <c r="U205" i="1"/>
  <c r="U207" i="1"/>
  <c r="U209" i="1"/>
  <c r="U210" i="1"/>
  <c r="U212" i="1"/>
  <c r="U213" i="1"/>
  <c r="U214" i="1"/>
  <c r="U215" i="1"/>
  <c r="U219" i="1"/>
  <c r="U218" i="1" s="1"/>
  <c r="U223" i="1"/>
  <c r="U225" i="1"/>
  <c r="U227" i="1"/>
  <c r="U229" i="1"/>
  <c r="U231" i="1"/>
  <c r="U234" i="1"/>
  <c r="U236" i="1"/>
  <c r="U238" i="1"/>
  <c r="U240" i="1"/>
  <c r="U243" i="1"/>
  <c r="U245" i="1"/>
  <c r="U247" i="1"/>
  <c r="U250" i="1"/>
  <c r="U254" i="1"/>
  <c r="U256" i="1"/>
  <c r="U258" i="1"/>
  <c r="U260" i="1"/>
  <c r="U263" i="1"/>
  <c r="U265" i="1"/>
  <c r="U276" i="1"/>
  <c r="U278" i="1"/>
  <c r="U284" i="1"/>
  <c r="U285" i="1"/>
  <c r="U287" i="1"/>
  <c r="U290" i="1"/>
  <c r="U291" i="1"/>
  <c r="U299" i="1"/>
  <c r="U301" i="1"/>
  <c r="U303" i="1"/>
  <c r="U311" i="1"/>
  <c r="U316" i="1"/>
  <c r="J10" i="1" l="1"/>
  <c r="K10" i="1"/>
  <c r="O10" i="1"/>
  <c r="P10" i="1"/>
  <c r="S10" i="1"/>
  <c r="I10" i="1"/>
  <c r="N10" i="1"/>
  <c r="M10" i="1"/>
  <c r="L10" i="1"/>
  <c r="Q10" i="1"/>
  <c r="R10" i="1"/>
  <c r="U313" i="1"/>
  <c r="T305" i="1"/>
  <c r="T304" i="1" s="1"/>
  <c r="T302" i="1"/>
  <c r="T300" i="1"/>
  <c r="T298" i="1"/>
  <c r="T292" i="1"/>
  <c r="T289" i="1"/>
  <c r="T286" i="1"/>
  <c r="T283" i="1"/>
  <c r="T277" i="1"/>
  <c r="T275" i="1"/>
  <c r="T273" i="1"/>
  <c r="U273" i="1" s="1"/>
  <c r="T271" i="1"/>
  <c r="U271" i="1" s="1"/>
  <c r="T264" i="1"/>
  <c r="T259" i="1"/>
  <c r="T257" i="1"/>
  <c r="T244" i="1"/>
  <c r="T242" i="1"/>
  <c r="T239" i="1"/>
  <c r="T237" i="1"/>
  <c r="T235" i="1"/>
  <c r="T233" i="1"/>
  <c r="T230" i="1"/>
  <c r="T228" i="1"/>
  <c r="T226" i="1"/>
  <c r="T224" i="1"/>
  <c r="T222" i="1"/>
  <c r="T217" i="1"/>
  <c r="T216" i="1" s="1"/>
  <c r="T211" i="1"/>
  <c r="T208" i="1"/>
  <c r="T206" i="1"/>
  <c r="T204" i="1"/>
  <c r="T200" i="1"/>
  <c r="T198" i="1"/>
  <c r="T196" i="1"/>
  <c r="T186" i="1"/>
  <c r="T178" i="1"/>
  <c r="T175" i="1"/>
  <c r="T173" i="1"/>
  <c r="T170" i="1"/>
  <c r="T168" i="1"/>
  <c r="T166" i="1"/>
  <c r="T163" i="1"/>
  <c r="T162" i="1" s="1"/>
  <c r="T160" i="1"/>
  <c r="T158" i="1"/>
  <c r="T156" i="1"/>
  <c r="T154" i="1"/>
  <c r="T151" i="1"/>
  <c r="T149" i="1"/>
  <c r="T147" i="1"/>
  <c r="T144" i="1"/>
  <c r="T142" i="1"/>
  <c r="T140" i="1"/>
  <c r="T136" i="1"/>
  <c r="T133" i="1" s="1"/>
  <c r="T123" i="1"/>
  <c r="T120" i="1"/>
  <c r="T117" i="1"/>
  <c r="T113" i="1"/>
  <c r="T106" i="1"/>
  <c r="T99" i="1"/>
  <c r="T96" i="1"/>
  <c r="T94" i="1"/>
  <c r="T89" i="1"/>
  <c r="T87" i="1"/>
  <c r="T81" i="1"/>
  <c r="T79" i="1"/>
  <c r="T77" i="1"/>
  <c r="T75" i="1"/>
  <c r="T72" i="1"/>
  <c r="T70" i="1"/>
  <c r="T67" i="1"/>
  <c r="T64" i="1"/>
  <c r="T61" i="1"/>
  <c r="T59" i="1"/>
  <c r="T57" i="1"/>
  <c r="T55" i="1"/>
  <c r="T53" i="1"/>
  <c r="T51" i="1"/>
  <c r="T49" i="1"/>
  <c r="T45" i="1"/>
  <c r="T43" i="1"/>
  <c r="T41" i="1"/>
  <c r="T36" i="1"/>
  <c r="T29" i="1"/>
  <c r="T28" i="1" s="1"/>
  <c r="T23" i="1"/>
  <c r="T13" i="1"/>
  <c r="U13" i="1" s="1"/>
  <c r="U262" i="1"/>
  <c r="U91" i="1"/>
  <c r="T288" i="1" l="1"/>
  <c r="T261" i="1"/>
  <c r="T248" i="1"/>
  <c r="T112" i="1"/>
  <c r="T12" i="1"/>
  <c r="T83" i="1"/>
  <c r="T241" i="1"/>
  <c r="T195" i="1"/>
  <c r="U253" i="1"/>
  <c r="U257" i="1"/>
  <c r="U259" i="1"/>
  <c r="U275" i="1"/>
  <c r="U277" i="1"/>
  <c r="T93" i="1"/>
  <c r="U57" i="1"/>
  <c r="U70" i="1"/>
  <c r="U79" i="1"/>
  <c r="T232" i="1"/>
  <c r="T40" i="1"/>
  <c r="T63" i="1"/>
  <c r="T98" i="1"/>
  <c r="T146" i="1"/>
  <c r="U147" i="1"/>
  <c r="U156" i="1"/>
  <c r="U163" i="1"/>
  <c r="U173" i="1"/>
  <c r="U224" i="1"/>
  <c r="T139" i="1"/>
  <c r="T69" i="1"/>
  <c r="T282" i="1"/>
  <c r="U117" i="1"/>
  <c r="U96" i="1"/>
  <c r="U302" i="1"/>
  <c r="U305" i="1"/>
  <c r="U310" i="1"/>
  <c r="U136" i="1"/>
  <c r="U133" i="1" s="1"/>
  <c r="U255" i="1"/>
  <c r="U43" i="1"/>
  <c r="U36" i="1"/>
  <c r="U49" i="1"/>
  <c r="U59" i="1"/>
  <c r="U72" i="1"/>
  <c r="U81" i="1"/>
  <c r="U99" i="1"/>
  <c r="U120" i="1"/>
  <c r="U140" i="1"/>
  <c r="U149" i="1"/>
  <c r="U158" i="1"/>
  <c r="U166" i="1"/>
  <c r="U175" i="1"/>
  <c r="U192" i="1"/>
  <c r="U196" i="1"/>
  <c r="U226" i="1"/>
  <c r="U228" i="1"/>
  <c r="U233" i="1"/>
  <c r="U235" i="1"/>
  <c r="U239" i="1"/>
  <c r="U283" i="1"/>
  <c r="U286" i="1"/>
  <c r="T221" i="1"/>
  <c r="U23" i="1"/>
  <c r="U53" i="1"/>
  <c r="U61" i="1"/>
  <c r="U75" i="1"/>
  <c r="U106" i="1"/>
  <c r="U123" i="1"/>
  <c r="U142" i="1"/>
  <c r="U151" i="1"/>
  <c r="U160" i="1"/>
  <c r="U168" i="1"/>
  <c r="U178" i="1"/>
  <c r="U198" i="1"/>
  <c r="U200" i="1"/>
  <c r="U204" i="1"/>
  <c r="U206" i="1"/>
  <c r="U208" i="1"/>
  <c r="U211" i="1"/>
  <c r="U289" i="1"/>
  <c r="U292" i="1"/>
  <c r="U298" i="1"/>
  <c r="U64" i="1"/>
  <c r="T48" i="1"/>
  <c r="T165" i="1"/>
  <c r="U249" i="1"/>
  <c r="U264" i="1"/>
  <c r="U268" i="1"/>
  <c r="U29" i="1"/>
  <c r="U87" i="1"/>
  <c r="U230" i="1"/>
  <c r="U237" i="1"/>
  <c r="U315" i="1"/>
  <c r="U15" i="1"/>
  <c r="U12" i="1" s="1"/>
  <c r="U45" i="1"/>
  <c r="T74" i="1"/>
  <c r="T172" i="1"/>
  <c r="U55" i="1"/>
  <c r="U77" i="1"/>
  <c r="U89" i="1"/>
  <c r="U94" i="1"/>
  <c r="U113" i="1"/>
  <c r="U130" i="1"/>
  <c r="U144" i="1"/>
  <c r="U154" i="1"/>
  <c r="U162" i="1"/>
  <c r="U170" i="1"/>
  <c r="U183" i="1"/>
  <c r="U222" i="1"/>
  <c r="U242" i="1"/>
  <c r="U244" i="1"/>
  <c r="U300" i="1"/>
  <c r="U41" i="1"/>
  <c r="U51" i="1"/>
  <c r="U67" i="1"/>
  <c r="U84" i="1"/>
  <c r="T153" i="1"/>
  <c r="T297" i="1"/>
  <c r="U28" i="1"/>
  <c r="U288" i="1" l="1"/>
  <c r="U261" i="1"/>
  <c r="T220" i="1"/>
  <c r="U220" i="1" s="1"/>
  <c r="T138" i="1"/>
  <c r="T296" i="1"/>
  <c r="T11" i="1"/>
  <c r="U98" i="1"/>
  <c r="U282" i="1"/>
  <c r="U153" i="1"/>
  <c r="U40" i="1"/>
  <c r="U63" i="1"/>
  <c r="U165" i="1"/>
  <c r="U112" i="1"/>
  <c r="U172" i="1"/>
  <c r="U93" i="1"/>
  <c r="U48" i="1"/>
  <c r="U248" i="1"/>
  <c r="T47" i="1"/>
  <c r="U297" i="1"/>
  <c r="U146" i="1"/>
  <c r="U74" i="1"/>
  <c r="U139" i="1"/>
  <c r="U232" i="1"/>
  <c r="U304" i="1"/>
  <c r="U241" i="1"/>
  <c r="U186" i="1"/>
  <c r="U221" i="1"/>
  <c r="U69" i="1"/>
  <c r="U216" i="1"/>
  <c r="U217" i="1"/>
  <c r="U195" i="1"/>
  <c r="U83" i="1"/>
  <c r="U11" i="1" l="1"/>
  <c r="V14" i="1" s="1"/>
  <c r="Q317" i="1"/>
  <c r="S317" i="1"/>
  <c r="R317" i="1"/>
  <c r="T10" i="1"/>
  <c r="U138" i="1"/>
  <c r="U296" i="1"/>
  <c r="U47" i="1"/>
  <c r="K317" i="1"/>
  <c r="P317" i="1"/>
  <c r="J317" i="1"/>
  <c r="N317" i="1"/>
  <c r="L317" i="1"/>
  <c r="M317" i="1"/>
  <c r="I317" i="1" l="1"/>
  <c r="T317" i="1"/>
  <c r="C8" i="1"/>
  <c r="O317" i="1"/>
  <c r="U10" i="1" l="1"/>
  <c r="U3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<sst xmlns="http://schemas.openxmlformats.org/spreadsheetml/2006/main" count="647" uniqueCount="575">
  <si>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</si>
  <si>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</si>
  <si>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</si>
  <si>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</si>
  <si>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</si>
  <si>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</si>
  <si>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</si>
  <si>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</si>
  <si>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</si>
  <si>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</si>
  <si>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</si>
  <si>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</si>
  <si>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</si>
  <si>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</si>
  <si>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</si>
  <si>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</si>
  <si>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</si>
  <si>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</si>
  <si>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</si>
  <si>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</si>
  <si>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</si>
  <si>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</si>
  <si>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</si>
  <si>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</si>
  <si>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</si>
  <si>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</si>
  <si>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</si>
  <si>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</si>
  <si>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</si>
  <si>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</si>
  <si>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</si>
  <si>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</si>
  <si>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</si>
  <si>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</si>
  <si>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</si>
  <si>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</si>
  <si>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</si>
  <si>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</si>
  <si>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</si>
  <si>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</si>
  <si>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</si>
  <si>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</si>
  <si>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</si>
  <si>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</si>
  <si>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</si>
  <si>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</si>
  <si>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</si>
  <si>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</si>
  <si>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</si>
  <si>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</si>
  <si>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</si>
  <si>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</si>
  <si>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</si>
  <si>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</si>
  <si>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</si>
  <si>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</si>
  <si>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</si>
  <si>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</si>
  <si>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</si>
  <si>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</si>
  <si>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</si>
  <si>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</si>
  <si>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</si>
  <si>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</si>
  <si>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</si>
  <si>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</si>
  <si>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</si>
  <si>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</si>
  <si>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</si>
  <si>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</si>
  <si>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</si>
  <si>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</si>
  <si>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</si>
  <si>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</si>
  <si>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</si>
  <si>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</si>
  <si>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</si>
  <si>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</si>
  <si>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</si>
  <si>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</si>
  <si>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</si>
  <si>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</si>
  <si>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</si>
  <si>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</si>
  <si>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</si>
  <si>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</si>
  <si>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</si>
  <si>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</si>
  <si>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</si>
  <si>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</si>
  <si>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</si>
  <si>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</si>
  <si>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</si>
  <si>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</si>
  <si>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</si>
  <si>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</si>
  <si>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</si>
  <si>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</si>
  <si>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</si>
  <si>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</si>
  <si>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</si>
  <si>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</si>
  <si>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</si>
  <si>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</si>
  <si>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</si>
  <si>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</si>
  <si>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</si>
  <si>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</si>
  <si>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</si>
  <si>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</si>
  <si>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</si>
  <si>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</si>
  <si>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</si>
  <si>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</si>
  <si>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</si>
  <si>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</si>
  <si>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</si>
  <si>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</si>
  <si>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</si>
  <si>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</si>
  <si>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</si>
  <si>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</si>
  <si>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</si>
  <si>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</si>
  <si>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</si>
  <si>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</si>
  <si>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</si>
  <si>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</si>
  <si>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</si>
  <si>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</si>
  <si>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</si>
  <si>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</si>
  <si>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</si>
  <si>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</si>
  <si>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</si>
  <si>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</si>
  <si>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</si>
  <si>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</si>
  <si>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</si>
  <si>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</si>
  <si>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</si>
  <si>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</si>
  <si>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</si>
  <si>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</si>
  <si>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</si>
  <si>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</si>
  <si>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</si>
  <si>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</si>
  <si>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</si>
  <si>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</si>
  <si>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</si>
  <si>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</si>
  <si>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</si>
  <si>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</si>
  <si>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</si>
  <si>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</si>
  <si>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</si>
  <si>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</si>
  <si>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</si>
  <si>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</si>
  <si>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</si>
  <si>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</si>
  <si>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</si>
  <si>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</si>
  <si>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</si>
  <si>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</si>
  <si>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</si>
  <si>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</si>
  <si>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</si>
  <si>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</si>
  <si>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</si>
  <si>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</si>
  <si>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</si>
  <si>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</si>
  <si>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</si>
  <si>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</si>
  <si>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</si>
  <si>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</si>
  <si>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</si>
  <si>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</si>
  <si>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</si>
  <si>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</si>
  <si>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</si>
  <si>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</si>
  <si>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</si>
  <si>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</si>
  <si>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</si>
  <si>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</si>
  <si>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</si>
  <si>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</si>
  <si>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</si>
  <si>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</si>
  <si>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</si>
  <si>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</si>
  <si>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</si>
  <si>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</si>
  <si>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</si>
  <si>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</si>
  <si>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</si>
  <si>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</si>
  <si>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</si>
  <si>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</si>
  <si>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</si>
  <si>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</si>
  <si>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</si>
  <si>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</si>
  <si>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</si>
  <si>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</si>
  <si>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</si>
  <si>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</si>
  <si>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</si>
  <si>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</si>
  <si>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</si>
  <si>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</si>
  <si>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</si>
  <si>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</si>
  <si>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</si>
  <si>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</si>
  <si>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</si>
  <si>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</si>
  <si>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</si>
  <si>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</si>
  <si>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</si>
  <si>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</si>
  <si>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</si>
  <si>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</si>
  <si>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</si>
  <si>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</si>
  <si>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</si>
  <si>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</si>
  <si>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</si>
  <si>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</si>
  <si>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</si>
  <si>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</si>
  <si>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</si>
  <si>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</si>
  <si>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</si>
  <si>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</si>
  <si>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</si>
  <si>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</si>
  <si>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</si>
  <si>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</si>
  <si>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</si>
  <si>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</si>
  <si>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</si>
  <si>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</si>
  <si>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</si>
  <si>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</si>
  <si>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</si>
  <si>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</si>
  <si>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</si>
  <si>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</si>
  <si>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</si>
  <si>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</si>
  <si>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</si>
  <si>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</si>
  <si>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</si>
  <si>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</si>
  <si>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</si>
  <si>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</si>
  <si>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</si>
  <si>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</si>
  <si>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</si>
  <si>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</si>
  <si>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</si>
  <si>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</si>
  <si>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</si>
  <si>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</si>
  <si>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</si>
  <si>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</si>
  <si>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</si>
  <si>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</si>
  <si>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</si>
  <si>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</si>
  <si>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</si>
  <si>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</si>
  <si>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</si>
  <si>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</si>
  <si>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</si>
  <si>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</si>
  <si>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</si>
  <si>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</si>
  <si>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</si>
  <si>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</si>
  <si>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</si>
  <si>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</si>
  <si>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</si>
  <si>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</si>
  <si>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</si>
  <si>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</si>
  <si>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</si>
  <si>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</si>
  <si>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</si>
  <si>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</si>
  <si>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</si>
  <si>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</si>
  <si>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</si>
  <si>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</si>
  <si>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</si>
  <si>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</si>
  <si>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</si>
  <si>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</si>
  <si>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</si>
  <si>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</si>
  <si>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</si>
  <si>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</si>
  <si>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</si>
  <si>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</si>
  <si>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</si>
  <si>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</si>
  <si>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</si>
  <si>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</si>
  <si>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</si>
  <si>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</si>
  <si>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</si>
  <si>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</si>
  <si>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</si>
  <si>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</si>
  <si>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</si>
  <si>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</si>
  <si>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</si>
  <si>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</si>
  <si>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</si>
  <si>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</si>
  <si>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</si>
  <si>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</si>
  <si>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</si>
  <si>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</si>
  <si>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</si>
  <si>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</si>
  <si>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</si>
  <si>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</si>
  <si>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</si>
  <si>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</si>
  <si>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</si>
  <si>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</si>
  <si>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</si>
  <si>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</si>
  <si>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</si>
  <si>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</si>
  <si>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</si>
  <si>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</si>
  <si>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</si>
  <si>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</si>
  <si>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</si>
  <si>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</si>
  <si>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</si>
  <si>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</si>
  <si>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</si>
  <si>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</si>
  <si>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</si>
  <si>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</si>
  <si>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</si>
  <si>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</si>
  <si>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</si>
  <si>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</si>
  <si>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</si>
  <si>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</si>
  <si>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</si>
  <si>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</si>
  <si>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</si>
  <si>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</si>
  <si>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</si>
  <si>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</si>
  <si>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</si>
  <si>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</si>
  <si>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</si>
  <si>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</si>
  <si>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</si>
  <si>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</si>
  <si>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</si>
  <si>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</si>
  <si>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</si>
  <si>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</si>
  <si>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</si>
  <si>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</si>
  <si>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</si>
  <si>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</si>
  <si>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</si>
  <si>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</si>
  <si>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</si>
  <si>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</si>
  <si>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</si>
  <si>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</si>
  <si>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</si>
  <si>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</si>
  <si>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</si>
  <si>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</si>
  <si>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</si>
  <si>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</si>
  <si>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</si>
  <si>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</si>
  <si>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</si>
  <si>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</si>
  <si>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</si>
  <si>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</si>
  <si>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</si>
  <si>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</si>
  <si>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</si>
  <si>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</si>
  <si>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</si>
  <si>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</si>
  <si>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</si>
  <si>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</si>
  <si>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</si>
  <si>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</si>
  <si>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</si>
  <si>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</si>
  <si>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</si>
  <si>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</si>
  <si>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</si>
  <si>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</si>
  <si>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</si>
  <si>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</si>
  <si>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</si>
  <si>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</si>
  <si>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</si>
  <si>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</si>
  <si>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</si>
  <si>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</si>
  <si>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</si>
  <si>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</si>
  <si>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</si>
  <si>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</si>
  <si>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</si>
  <si>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</si>
  <si>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</si>
  <si>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</si>
  <si>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</si>
  <si>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</si>
  <si>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</si>
  <si>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</si>
  <si>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</si>
  <si>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</si>
  <si>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</si>
  <si>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</si>
  <si>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</si>
  <si>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</si>
  <si>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</si>
  <si>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</si>
  <si>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</si>
  <si>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</si>
  <si>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</si>
  <si>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</si>
  <si>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</si>
  <si>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</si>
  <si>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</si>
  <si>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</si>
  <si>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</si>
  <si>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</si>
  <si>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</si>
  <si>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</si>
  <si>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</si>
  <si>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</si>
  <si>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</si>
  <si>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</si>
  <si>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</si>
  <si>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</si>
  <si>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</si>
  <si>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</si>
  <si>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</si>
  <si>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</si>
  <si>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</si>
  <si>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</si>
  <si>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</si>
  <si>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</si>
  <si>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</si>
  <si>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</si>
  <si>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</si>
  <si>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</si>
  <si>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</si>
  <si>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</si>
  <si>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</si>
  <si>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</si>
  <si>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</si>
  <si>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</si>
  <si>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</si>
  <si>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</si>
  <si>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</si>
  <si>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</si>
  <si>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</si>
  <si>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</si>
  <si>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</si>
  <si>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</si>
  <si>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</si>
  <si>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</si>
  <si>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</si>
  <si>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</si>
  <si>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</si>
  <si>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</si>
  <si>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</si>
  <si>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</si>
  <si>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</si>
  <si>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</si>
  <si>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</si>
  <si>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</si>
  <si>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</si>
  <si>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</si>
  <si>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</si>
  <si>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</si>
  <si>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</si>
  <si>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</si>
  <si>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</si>
  <si>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</si>
  <si>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</si>
  <si>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</si>
  <si>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</si>
  <si>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</si>
  <si>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</si>
  <si>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</si>
  <si>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</si>
  <si>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</si>
  <si>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</si>
  <si>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</si>
  <si>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</si>
  <si>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</si>
  <si>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</si>
  <si>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</si>
  <si>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</si>
  <si>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</si>
  <si>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</si>
  <si>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</si>
  <si>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</si>
  <si>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</si>
  <si>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</si>
  <si>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</si>
  <si>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</si>
  <si>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</si>
  <si>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</si>
  <si>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</si>
  <si>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</si>
  <si>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</si>
  <si>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</si>
  <si>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</si>
  <si>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</si>
  <si>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</si>
  <si>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</si>
  <si>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</si>
  <si>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</si>
  <si>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</si>
  <si>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Lissette Rivas Martínez</t>
  </si>
  <si>
    <t>Anyolani Nolasco G.</t>
  </si>
  <si>
    <t>José Luis Mañón</t>
  </si>
  <si>
    <t>Analista de Presupuesto</t>
  </si>
  <si>
    <t>Encargada División Contabilidad</t>
  </si>
  <si>
    <t>Encargado Financiero</t>
  </si>
  <si>
    <t>Preparado por:</t>
  </si>
  <si>
    <t>Revisado por:</t>
  </si>
  <si>
    <t>Aprobado por:</t>
  </si>
  <si>
    <t xml:space="preserve">Presupuesto Aprobado 2024 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</si>
  <si>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</si>
  <si>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</si>
  <si>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</si>
  <si>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</si>
  <si>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</si>
  <si>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</si>
  <si>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</si>
  <si>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</si>
  <si>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</si>
  <si>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</si>
  <si>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</si>
  <si>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</si>
  <si>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</si>
  <si>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</si>
  <si>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</si>
  <si>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</si>
  <si>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</si>
  <si>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</si>
  <si>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</si>
  <si>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</si>
  <si>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</si>
  <si>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</si>
  <si>
    <t xml:space="preserve">   Año 2025</t>
  </si>
  <si>
    <t>2.1.4.2.02</t>
  </si>
  <si>
    <t>Gratificaciones por pasantías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</si>
</sst>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164" fontId="4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1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1"/>
  <sheetViews>
    <sheetView showGridLines="0" tabSelected="1" view="pageBreakPreview" topLeftCell="B1" zoomScale="90" zoomScaleNormal="80" zoomScaleSheetLayoutView="90" workbookViewId="0">
      <pane xSplit="3" ySplit="10" topLeftCell="E256" activePane="bottomRight" state="frozen"/>
      <selection activeCell="B1" sqref="B1"/>
      <selection pane="topRight" activeCell="E1" sqref="E1"/>
      <selection pane="bottomLeft" activeCell="B11" sqref="B11"/>
      <selection pane="bottomRight" activeCell="K317" sqref="K317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7" width="18.28515625" style="1" customWidth="1"/>
    <col min="8" max="8" width="0.28515625" style="2" customWidth="1"/>
    <col min="9" max="9" width="16.5703125" style="11" customWidth="1"/>
    <col min="10" max="10" width="18.28515625" style="11" customWidth="1"/>
    <col min="11" max="11" width="15.28515625" style="3" customWidth="1"/>
    <col min="12" max="12" width="17.7109375" style="3" customWidth="1"/>
    <col min="13" max="13" width="16.5703125" style="3" customWidth="1"/>
    <col min="14" max="14" width="17.7109375" style="3" customWidth="1"/>
    <col min="15" max="15" width="18.7109375" style="3" customWidth="1"/>
    <col min="16" max="17" width="15.7109375" style="3" customWidth="1"/>
    <col min="18" max="18" width="15.7109375" style="3" bestFit="1" customWidth="1"/>
    <col min="19" max="19" width="17.5703125" style="3" customWidth="1"/>
    <col min="20" max="20" width="15" style="3" customWidth="1"/>
    <col min="21" max="21" width="17.7109375" style="3" bestFit="1" customWidth="1"/>
    <col min="22" max="22" width="19" style="1" bestFit="1" customWidth="1"/>
    <col min="23" max="23" width="15.42578125" style="1" bestFit="1" customWidth="1"/>
    <col min="24" max="24" width="6.42578125" style="1"/>
    <col min="25" max="25" width="27.85546875" style="1" customWidth="1"/>
    <col min="26" max="16384" width="6.42578125" style="1"/>
  </cols>
  <sheetData>
    <row r="1" spans="1:22" ht="18" x14ac:dyDescent="0.25">
      <c r="A1" s="47"/>
      <c r="B1" s="85" t="s">
        <v>497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2" ht="18" x14ac:dyDescent="0.25">
      <c r="A2" s="47"/>
      <c r="B2" s="85" t="s">
        <v>496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2" ht="18" x14ac:dyDescent="0.25">
      <c r="A3" s="85" t="s">
        <v>572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2" ht="18" x14ac:dyDescent="0.25">
      <c r="A4" s="47"/>
      <c r="B4" s="85" t="s">
        <v>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2" x14ac:dyDescent="0.25">
      <c r="G5" s="4"/>
    </row>
    <row r="6" spans="1:22" hidden="1" x14ac:dyDescent="0.25"/>
    <row r="7" spans="1:22" hidden="1" x14ac:dyDescent="0.25"/>
    <row r="8" spans="1:22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</row>
    <row r="9" spans="1:22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549</v>
      </c>
      <c r="F9" s="56" t="s">
        <v>550</v>
      </c>
      <c r="G9" s="56" t="s">
        <v>551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560</v>
      </c>
    </row>
    <row r="10" spans="1:22" s="70" customFormat="1" ht="25.5" customHeight="1" thickBot="1" x14ac:dyDescent="0.3">
      <c r="B10" s="71">
        <v>2</v>
      </c>
      <c r="C10" s="72" t="s">
        <v>17</v>
      </c>
      <c r="D10" s="75">
        <f>+D11+D47+D138+D220+D296</f>
        <v>2049843206</v>
      </c>
      <c r="E10" s="73">
        <f>+E11+E47+E138+E220+E216+E296</f>
        <v>4083245600</v>
      </c>
      <c r="F10" s="76">
        <f>+F11+F47+F138+F220+F216+F296</f>
        <v>3.3527612686157227E-8</v>
      </c>
      <c r="G10" s="73">
        <f>+G11+G47+G138+G220+G216+G296</f>
        <v>4082245600</v>
      </c>
      <c r="H10" s="75">
        <f t="shared" ref="H10:T10" si="0">+H11+H47+H138+H220+H296</f>
        <v>2051843206</v>
      </c>
      <c r="I10" s="73">
        <f t="shared" si="0"/>
        <v>14227239.270000001</v>
      </c>
      <c r="J10" s="73">
        <f t="shared" si="0"/>
        <v>148661192.37</v>
      </c>
      <c r="K10" s="73">
        <f t="shared" si="0"/>
        <v>181487629.48999998</v>
      </c>
      <c r="L10" s="73">
        <f t="shared" si="0"/>
        <v>0</v>
      </c>
      <c r="M10" s="73">
        <f t="shared" si="0"/>
        <v>0</v>
      </c>
      <c r="N10" s="73">
        <f t="shared" si="0"/>
        <v>0</v>
      </c>
      <c r="O10" s="73">
        <f t="shared" si="0"/>
        <v>0</v>
      </c>
      <c r="P10" s="73">
        <f t="shared" si="0"/>
        <v>0</v>
      </c>
      <c r="Q10" s="73">
        <f t="shared" si="0"/>
        <v>0</v>
      </c>
      <c r="R10" s="73">
        <f t="shared" si="0"/>
        <v>0</v>
      </c>
      <c r="S10" s="73">
        <f t="shared" si="0"/>
        <v>0</v>
      </c>
      <c r="T10" s="73">
        <f t="shared" si="0"/>
        <v>0</v>
      </c>
      <c r="U10" s="74">
        <f t="shared" ref="U10:U34" si="1">+SUM(I10:T10)</f>
        <v>344376061.13</v>
      </c>
    </row>
    <row r="11" spans="1:22" ht="16.5" customHeight="1" thickTop="1" x14ac:dyDescent="0.2">
      <c r="B11" s="9">
        <v>2.1</v>
      </c>
      <c r="C11" s="7" t="s">
        <v>18</v>
      </c>
      <c r="D11" s="33">
        <f t="shared" ref="D11:E11" si="2">D12+D28+D36+D40</f>
        <v>335100000</v>
      </c>
      <c r="E11" s="34">
        <f t="shared" si="2"/>
        <v>417900000</v>
      </c>
      <c r="F11" s="34">
        <f t="shared" ref="F11" si="3">F12+F28+F36+F40</f>
        <v>0</v>
      </c>
      <c r="G11" s="58">
        <f t="shared" ref="G11:I11" si="4">G12+G28+G36+G40</f>
        <v>417900000</v>
      </c>
      <c r="H11" s="33">
        <f t="shared" si="4"/>
        <v>335100000</v>
      </c>
      <c r="I11" s="34">
        <f t="shared" si="4"/>
        <v>10917921.520000001</v>
      </c>
      <c r="J11" s="34">
        <f t="shared" ref="J11:Q11" si="5">J12+J28+J36+J40</f>
        <v>40506410.420000002</v>
      </c>
      <c r="K11" s="34">
        <f t="shared" si="5"/>
        <v>25944191.909999996</v>
      </c>
      <c r="L11" s="34">
        <f t="shared" si="5"/>
        <v>0</v>
      </c>
      <c r="M11" s="34">
        <f t="shared" si="5"/>
        <v>0</v>
      </c>
      <c r="N11" s="34">
        <f t="shared" si="5"/>
        <v>0</v>
      </c>
      <c r="O11" s="34">
        <f t="shared" si="5"/>
        <v>0</v>
      </c>
      <c r="P11" s="34">
        <f t="shared" ref="P11" si="6">P12+P28+P36+P40</f>
        <v>0</v>
      </c>
      <c r="Q11" s="34">
        <f t="shared" si="5"/>
        <v>0</v>
      </c>
      <c r="R11" s="34">
        <f t="shared" ref="R11" si="7">R12+R28+R36+R40</f>
        <v>0</v>
      </c>
      <c r="S11" s="34">
        <f t="shared" ref="S11" si="8">S12+S28+S36+S40</f>
        <v>0</v>
      </c>
      <c r="T11" s="34">
        <f t="shared" ref="T11" si="9">T12+T28+T36+T40</f>
        <v>0</v>
      </c>
      <c r="U11" s="20">
        <f>+SUM(I11:T11)</f>
        <v>77368523.849999994</v>
      </c>
      <c r="V11" s="4">
        <v>238972050.19</v>
      </c>
    </row>
    <row r="12" spans="1:22" hidden="1" x14ac:dyDescent="0.25">
      <c r="B12" s="7" t="s">
        <v>19</v>
      </c>
      <c r="C12" s="7" t="s">
        <v>20</v>
      </c>
      <c r="D12" s="35">
        <f t="shared" ref="D12" si="10">+D13+D15+D23+D25</f>
        <v>300950000</v>
      </c>
      <c r="E12" s="15">
        <f t="shared" ref="E12" si="11">+E13+E15+E21+E23+E25</f>
        <v>350700000</v>
      </c>
      <c r="F12" s="15">
        <f t="shared" ref="F12" si="12">+F13+F15+F21+F23+F25</f>
        <v>0</v>
      </c>
      <c r="G12" s="57">
        <f t="shared" ref="G12" si="13">+G13+G21+G15+G23+G25</f>
        <v>350700000</v>
      </c>
      <c r="H12" s="35">
        <f t="shared" ref="H12" si="14">+H13+H15+H23+H25</f>
        <v>300950000</v>
      </c>
      <c r="I12" s="15">
        <f t="shared" ref="I12" si="15">+I13+I15+I21+I23+I25</f>
        <v>9203550</v>
      </c>
      <c r="J12" s="15">
        <f t="shared" ref="J12:O12" si="16">+J13+J15+J21+J23+J25</f>
        <v>38884134.93</v>
      </c>
      <c r="K12" s="15">
        <f t="shared" si="16"/>
        <v>24468483.329999998</v>
      </c>
      <c r="L12" s="15">
        <f t="shared" si="16"/>
        <v>0</v>
      </c>
      <c r="M12" s="15">
        <f t="shared" si="16"/>
        <v>0</v>
      </c>
      <c r="N12" s="15">
        <f t="shared" si="16"/>
        <v>0</v>
      </c>
      <c r="O12" s="15">
        <f t="shared" si="16"/>
        <v>0</v>
      </c>
      <c r="P12" s="15">
        <f t="shared" ref="P12" si="17">+P13+P15+P21+P23+P25</f>
        <v>0</v>
      </c>
      <c r="Q12" s="15">
        <f t="shared" ref="Q12" si="18">+Q13+Q15+Q21+Q23+Q25</f>
        <v>0</v>
      </c>
      <c r="R12" s="15">
        <f t="shared" ref="R12" si="19">+R13+R15+R21+R23+R25</f>
        <v>0</v>
      </c>
      <c r="S12" s="15">
        <f t="shared" ref="S12:T12" si="20">+S13+S15+S21+S23+S25</f>
        <v>0</v>
      </c>
      <c r="T12" s="15">
        <f t="shared" si="20"/>
        <v>0</v>
      </c>
      <c r="U12" s="15">
        <f>+U13+U15+U21+U23+U25</f>
        <v>72556168.25999999</v>
      </c>
    </row>
    <row r="13" spans="1:22" hidden="1" x14ac:dyDescent="0.25">
      <c r="B13" s="7" t="s">
        <v>21</v>
      </c>
      <c r="C13" s="7" t="s">
        <v>22</v>
      </c>
      <c r="D13" s="35">
        <f t="shared" ref="D13:E13" si="21">+D14</f>
        <v>53020000</v>
      </c>
      <c r="E13" s="15">
        <f t="shared" si="21"/>
        <v>68000000</v>
      </c>
      <c r="F13" s="15">
        <f t="shared" ref="F13" si="22">+F14</f>
        <v>0</v>
      </c>
      <c r="G13" s="57">
        <f t="shared" ref="G13:H13" si="23">+G14</f>
        <v>68000000</v>
      </c>
      <c r="H13" s="35">
        <f t="shared" si="23"/>
        <v>53020000</v>
      </c>
      <c r="I13" s="15">
        <f t="shared" ref="I13:T13" si="24">+I14</f>
        <v>4851050</v>
      </c>
      <c r="J13" s="15">
        <f t="shared" si="24"/>
        <v>4712916.66</v>
      </c>
      <c r="K13" s="15">
        <f t="shared" si="24"/>
        <v>4759650</v>
      </c>
      <c r="L13" s="15">
        <f t="shared" si="24"/>
        <v>0</v>
      </c>
      <c r="M13" s="15">
        <f t="shared" si="24"/>
        <v>0</v>
      </c>
      <c r="N13" s="15">
        <f t="shared" si="24"/>
        <v>0</v>
      </c>
      <c r="O13" s="15">
        <f t="shared" si="24"/>
        <v>0</v>
      </c>
      <c r="P13" s="15">
        <f t="shared" si="24"/>
        <v>0</v>
      </c>
      <c r="Q13" s="15">
        <f t="shared" si="24"/>
        <v>0</v>
      </c>
      <c r="R13" s="15">
        <f t="shared" si="24"/>
        <v>0</v>
      </c>
      <c r="S13" s="15">
        <f t="shared" si="24"/>
        <v>0</v>
      </c>
      <c r="T13" s="15">
        <f t="shared" si="24"/>
        <v>0</v>
      </c>
      <c r="U13" s="20">
        <f>+SUM(I13:T13)</f>
        <v>14323616.66</v>
      </c>
    </row>
    <row r="14" spans="1:22" ht="19.5" customHeight="1" x14ac:dyDescent="0.25">
      <c r="B14" s="10" t="s">
        <v>23</v>
      </c>
      <c r="C14" s="10" t="s">
        <v>24</v>
      </c>
      <c r="D14" s="36">
        <v>53020000</v>
      </c>
      <c r="E14" s="59">
        <v>68000000</v>
      </c>
      <c r="F14" s="14">
        <v>0</v>
      </c>
      <c r="G14" s="59">
        <f>+E14+F14</f>
        <v>68000000</v>
      </c>
      <c r="H14" s="36">
        <v>53020000</v>
      </c>
      <c r="I14" s="14">
        <v>4851050</v>
      </c>
      <c r="J14" s="14">
        <v>4712916.66</v>
      </c>
      <c r="K14" s="14">
        <v>4759650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21">
        <f t="shared" si="1"/>
        <v>14323616.66</v>
      </c>
      <c r="V14" s="17">
        <f>+V11-U11</f>
        <v>161603526.34</v>
      </c>
    </row>
    <row r="15" spans="1:22" ht="16.5" hidden="1" customHeight="1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267000000</v>
      </c>
      <c r="F15" s="15">
        <f t="shared" ref="F15" si="25">SUM(F16:F20)</f>
        <v>0</v>
      </c>
      <c r="G15" s="57">
        <f>SUM(G16:G20)</f>
        <v>267000000</v>
      </c>
      <c r="H15" s="35">
        <f>SUM(H16:H22)</f>
        <v>235930000</v>
      </c>
      <c r="I15" s="15">
        <f t="shared" ref="I15" si="26">SUM(I16:I20)</f>
        <v>4267500</v>
      </c>
      <c r="J15" s="15">
        <f t="shared" ref="J15:S15" si="27">SUM(J16:J20)</f>
        <v>34005000</v>
      </c>
      <c r="K15" s="15">
        <f t="shared" si="27"/>
        <v>19623833.329999998</v>
      </c>
      <c r="L15" s="15">
        <f t="shared" si="27"/>
        <v>0</v>
      </c>
      <c r="M15" s="15">
        <f t="shared" si="27"/>
        <v>0</v>
      </c>
      <c r="N15" s="15">
        <f t="shared" si="27"/>
        <v>0</v>
      </c>
      <c r="O15" s="15">
        <f t="shared" si="27"/>
        <v>0</v>
      </c>
      <c r="P15" s="15">
        <f t="shared" si="27"/>
        <v>0</v>
      </c>
      <c r="Q15" s="15">
        <f t="shared" si="27"/>
        <v>0</v>
      </c>
      <c r="R15" s="15">
        <f t="shared" si="27"/>
        <v>0</v>
      </c>
      <c r="S15" s="15">
        <f t="shared" si="27"/>
        <v>0</v>
      </c>
      <c r="T15" s="15">
        <f t="shared" ref="T15" si="28">SUM(T16:T20)</f>
        <v>0</v>
      </c>
      <c r="U15" s="21">
        <f t="shared" si="1"/>
        <v>57896333.329999998</v>
      </c>
    </row>
    <row r="16" spans="1:22" ht="19.5" customHeight="1" x14ac:dyDescent="0.25">
      <c r="B16" s="10" t="s">
        <v>27</v>
      </c>
      <c r="C16" s="10" t="s">
        <v>28</v>
      </c>
      <c r="D16" s="36">
        <v>1980000</v>
      </c>
      <c r="E16" s="59">
        <v>10000000</v>
      </c>
      <c r="F16" s="14">
        <v>0</v>
      </c>
      <c r="G16" s="59">
        <f>+E16+F16</f>
        <v>10000000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21">
        <f t="shared" si="1"/>
        <v>0</v>
      </c>
    </row>
    <row r="17" spans="2:22" ht="19.5" customHeight="1" x14ac:dyDescent="0.25">
      <c r="B17" s="10" t="s">
        <v>29</v>
      </c>
      <c r="C17" s="10" t="s">
        <v>30</v>
      </c>
      <c r="D17" s="36">
        <v>168000000</v>
      </c>
      <c r="E17" s="59">
        <v>184000000</v>
      </c>
      <c r="F17" s="14">
        <v>0</v>
      </c>
      <c r="G17" s="59">
        <f t="shared" ref="G17:G20" si="29">+E17+F17</f>
        <v>184000000</v>
      </c>
      <c r="H17" s="36">
        <v>168000000</v>
      </c>
      <c r="I17" s="14">
        <v>0</v>
      </c>
      <c r="J17" s="14">
        <v>29567500</v>
      </c>
      <c r="K17" s="14">
        <v>15141000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21">
        <f t="shared" si="1"/>
        <v>44708500</v>
      </c>
      <c r="V17" s="17">
        <f>+G17-U17</f>
        <v>139291500</v>
      </c>
    </row>
    <row r="18" spans="2:22" ht="18.75" customHeight="1" x14ac:dyDescent="0.25">
      <c r="B18" s="10" t="s">
        <v>31</v>
      </c>
      <c r="C18" s="10" t="s">
        <v>495</v>
      </c>
      <c r="D18" s="36">
        <v>15000000</v>
      </c>
      <c r="E18" s="59">
        <v>67000000</v>
      </c>
      <c r="F18" s="14">
        <v>0</v>
      </c>
      <c r="G18" s="59">
        <f t="shared" si="29"/>
        <v>67000000</v>
      </c>
      <c r="H18" s="36">
        <v>15000000</v>
      </c>
      <c r="I18" s="14">
        <v>4233500</v>
      </c>
      <c r="J18" s="14">
        <v>4383500</v>
      </c>
      <c r="K18" s="14">
        <v>4448833.33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21">
        <f t="shared" si="1"/>
        <v>13065833.33</v>
      </c>
    </row>
    <row r="19" spans="2:22" ht="19.5" customHeight="1" x14ac:dyDescent="0.25">
      <c r="B19" s="10" t="s">
        <v>32</v>
      </c>
      <c r="C19" s="10" t="s">
        <v>33</v>
      </c>
      <c r="D19" s="36">
        <v>7000000</v>
      </c>
      <c r="E19" s="59">
        <v>3000000</v>
      </c>
      <c r="F19" s="14">
        <v>0</v>
      </c>
      <c r="G19" s="59">
        <f t="shared" si="29"/>
        <v>3000000</v>
      </c>
      <c r="H19" s="36">
        <v>7000000</v>
      </c>
      <c r="I19" s="14">
        <v>0</v>
      </c>
      <c r="J19" s="14">
        <v>20000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20000</v>
      </c>
    </row>
    <row r="20" spans="2:22" ht="19.5" customHeight="1" x14ac:dyDescent="0.25">
      <c r="B20" s="10" t="s">
        <v>524</v>
      </c>
      <c r="C20" s="10" t="s">
        <v>525</v>
      </c>
      <c r="D20" s="36"/>
      <c r="E20" s="59">
        <v>3000000</v>
      </c>
      <c r="F20" s="14">
        <v>0</v>
      </c>
      <c r="G20" s="59">
        <f t="shared" si="29"/>
        <v>3000000</v>
      </c>
      <c r="H20" s="36"/>
      <c r="I20" s="14">
        <v>34000</v>
      </c>
      <c r="J20" s="14">
        <v>34000</v>
      </c>
      <c r="K20" s="14">
        <v>34000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21">
        <f>+SUM(I20:T20)</f>
        <v>102000</v>
      </c>
    </row>
    <row r="21" spans="2:22" ht="19.5" hidden="1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" si="30">+E22</f>
        <v>1500000</v>
      </c>
      <c r="F21" s="15">
        <f t="shared" ref="F21:G21" si="31">+F22</f>
        <v>0</v>
      </c>
      <c r="G21" s="57">
        <f t="shared" si="31"/>
        <v>1500000</v>
      </c>
      <c r="H21" s="35">
        <f>SUM(H22:H28)</f>
        <v>42450000</v>
      </c>
      <c r="I21" s="15">
        <f t="shared" ref="I21:U21" si="32">+I22</f>
        <v>85000</v>
      </c>
      <c r="J21" s="15">
        <f t="shared" si="32"/>
        <v>85000</v>
      </c>
      <c r="K21" s="15">
        <f t="shared" si="32"/>
        <v>85000</v>
      </c>
      <c r="L21" s="15">
        <f t="shared" si="32"/>
        <v>0</v>
      </c>
      <c r="M21" s="15">
        <f t="shared" si="32"/>
        <v>0</v>
      </c>
      <c r="N21" s="15">
        <f t="shared" si="32"/>
        <v>0</v>
      </c>
      <c r="O21" s="15">
        <f t="shared" si="32"/>
        <v>0</v>
      </c>
      <c r="P21" s="15">
        <f t="shared" si="32"/>
        <v>0</v>
      </c>
      <c r="Q21" s="15">
        <f t="shared" si="32"/>
        <v>0</v>
      </c>
      <c r="R21" s="15">
        <f t="shared" si="32"/>
        <v>0</v>
      </c>
      <c r="S21" s="15">
        <f t="shared" si="32"/>
        <v>0</v>
      </c>
      <c r="T21" s="15">
        <f t="shared" si="32"/>
        <v>0</v>
      </c>
      <c r="U21" s="15">
        <f t="shared" si="32"/>
        <v>255000</v>
      </c>
    </row>
    <row r="22" spans="2:22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14">
        <v>0</v>
      </c>
      <c r="G22" s="59">
        <f>+E22+F22</f>
        <v>1500000</v>
      </c>
      <c r="H22" s="36">
        <v>1500000</v>
      </c>
      <c r="I22" s="14">
        <v>85000</v>
      </c>
      <c r="J22" s="14">
        <v>85000</v>
      </c>
      <c r="K22" s="14">
        <v>85000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21">
        <f t="shared" si="1"/>
        <v>255000</v>
      </c>
    </row>
    <row r="23" spans="2:22" ht="16.5" hidden="1" customHeight="1" x14ac:dyDescent="0.25">
      <c r="B23" s="7" t="s">
        <v>36</v>
      </c>
      <c r="C23" s="7" t="s">
        <v>37</v>
      </c>
      <c r="D23" s="35">
        <f t="shared" ref="D23:E23" si="33">+D24</f>
        <v>7000000</v>
      </c>
      <c r="E23" s="57">
        <f t="shared" si="33"/>
        <v>11500000</v>
      </c>
      <c r="F23" s="15">
        <f t="shared" ref="F23:H23" si="34">+F24</f>
        <v>0</v>
      </c>
      <c r="G23" s="57">
        <f t="shared" si="34"/>
        <v>11500000</v>
      </c>
      <c r="H23" s="35">
        <f t="shared" si="34"/>
        <v>7000000</v>
      </c>
      <c r="I23" s="15">
        <f t="shared" ref="I23:T23" si="35">+I24</f>
        <v>0</v>
      </c>
      <c r="J23" s="15">
        <f t="shared" si="35"/>
        <v>0</v>
      </c>
      <c r="K23" s="15">
        <f t="shared" si="35"/>
        <v>0</v>
      </c>
      <c r="L23" s="15">
        <f t="shared" si="35"/>
        <v>0</v>
      </c>
      <c r="M23" s="15">
        <f t="shared" si="35"/>
        <v>0</v>
      </c>
      <c r="N23" s="15">
        <f t="shared" si="35"/>
        <v>0</v>
      </c>
      <c r="O23" s="15">
        <f t="shared" si="35"/>
        <v>0</v>
      </c>
      <c r="P23" s="15">
        <f t="shared" si="35"/>
        <v>0</v>
      </c>
      <c r="Q23" s="15">
        <f t="shared" si="35"/>
        <v>0</v>
      </c>
      <c r="R23" s="15">
        <f t="shared" si="35"/>
        <v>0</v>
      </c>
      <c r="S23" s="15">
        <f t="shared" si="35"/>
        <v>0</v>
      </c>
      <c r="T23" s="15">
        <f t="shared" si="35"/>
        <v>0</v>
      </c>
      <c r="U23" s="21">
        <f t="shared" si="1"/>
        <v>0</v>
      </c>
    </row>
    <row r="24" spans="2:22" ht="19.5" customHeight="1" x14ac:dyDescent="0.25">
      <c r="B24" s="10" t="s">
        <v>38</v>
      </c>
      <c r="C24" s="10" t="s">
        <v>39</v>
      </c>
      <c r="D24" s="36">
        <v>7000000</v>
      </c>
      <c r="E24" s="59">
        <v>11500000</v>
      </c>
      <c r="F24" s="14">
        <v>0</v>
      </c>
      <c r="G24" s="59">
        <f>+E24+F24</f>
        <v>11500000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21">
        <f t="shared" si="1"/>
        <v>0</v>
      </c>
    </row>
    <row r="25" spans="2:22" ht="16.5" hidden="1" customHeight="1" x14ac:dyDescent="0.25">
      <c r="B25" s="7" t="s">
        <v>40</v>
      </c>
      <c r="C25" s="7" t="s">
        <v>41</v>
      </c>
      <c r="D25" s="35">
        <f t="shared" ref="D25" si="36">SUM(D26:D27)</f>
        <v>5000000</v>
      </c>
      <c r="E25" s="57">
        <f t="shared" ref="E25" si="37">SUM(E26:E27)</f>
        <v>2700000</v>
      </c>
      <c r="F25" s="15">
        <f>SUM(F26:F27)</f>
        <v>0</v>
      </c>
      <c r="G25" s="57">
        <f t="shared" ref="G25:H25" si="38">SUM(G26:G27)</f>
        <v>2700000</v>
      </c>
      <c r="H25" s="35">
        <f t="shared" si="38"/>
        <v>5000000</v>
      </c>
      <c r="I25" s="15">
        <f t="shared" ref="I25:T25" si="39">SUM(I26:I27)</f>
        <v>0</v>
      </c>
      <c r="J25" s="15">
        <f t="shared" si="39"/>
        <v>81218.27</v>
      </c>
      <c r="K25" s="15">
        <f t="shared" si="39"/>
        <v>0</v>
      </c>
      <c r="L25" s="15">
        <f t="shared" si="39"/>
        <v>0</v>
      </c>
      <c r="M25" s="15">
        <f t="shared" si="39"/>
        <v>0</v>
      </c>
      <c r="N25" s="15">
        <f t="shared" si="39"/>
        <v>0</v>
      </c>
      <c r="O25" s="15">
        <f t="shared" si="39"/>
        <v>0</v>
      </c>
      <c r="P25" s="15">
        <f t="shared" si="39"/>
        <v>0</v>
      </c>
      <c r="Q25" s="15">
        <f t="shared" si="39"/>
        <v>0</v>
      </c>
      <c r="R25" s="15">
        <f t="shared" si="39"/>
        <v>0</v>
      </c>
      <c r="S25" s="15">
        <f t="shared" si="39"/>
        <v>0</v>
      </c>
      <c r="T25" s="15">
        <f t="shared" si="39"/>
        <v>0</v>
      </c>
      <c r="U25" s="20">
        <f>+SUM(I25:T25)</f>
        <v>81218.27</v>
      </c>
    </row>
    <row r="26" spans="2:22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14">
        <v>0</v>
      </c>
      <c r="G26" s="59">
        <f>+E26+F26</f>
        <v>1200000</v>
      </c>
      <c r="H26" s="36">
        <v>3500000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21">
        <f>+SUM(I26:T26)</f>
        <v>0</v>
      </c>
    </row>
    <row r="27" spans="2:22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14">
        <v>0</v>
      </c>
      <c r="G27" s="59">
        <f>+E27+F27</f>
        <v>1500000</v>
      </c>
      <c r="H27" s="36">
        <v>1500000</v>
      </c>
      <c r="I27" s="14">
        <v>0</v>
      </c>
      <c r="J27" s="14">
        <v>81218.27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21">
        <f>+SUM(I27:T27)</f>
        <v>81218.27</v>
      </c>
    </row>
    <row r="28" spans="2:22" ht="16.5" hidden="1" customHeight="1" x14ac:dyDescent="0.25">
      <c r="B28" s="7" t="s">
        <v>46</v>
      </c>
      <c r="C28" s="7" t="s">
        <v>47</v>
      </c>
      <c r="D28" s="35">
        <f t="shared" ref="D28:E28" si="40">+D29</f>
        <v>16950000</v>
      </c>
      <c r="E28" s="57">
        <f t="shared" si="40"/>
        <v>22700000</v>
      </c>
      <c r="F28" s="15">
        <f t="shared" ref="F28:H28" si="41">+F29</f>
        <v>0</v>
      </c>
      <c r="G28" s="57">
        <f t="shared" si="41"/>
        <v>22700000</v>
      </c>
      <c r="H28" s="35">
        <f t="shared" si="41"/>
        <v>16950000</v>
      </c>
      <c r="I28" s="15">
        <f t="shared" ref="I28:T28" si="42">+I29</f>
        <v>297210.20999999996</v>
      </c>
      <c r="J28" s="15">
        <f t="shared" si="42"/>
        <v>203926.04</v>
      </c>
      <c r="K28" s="15">
        <f t="shared" si="42"/>
        <v>40000</v>
      </c>
      <c r="L28" s="15">
        <f t="shared" si="42"/>
        <v>0</v>
      </c>
      <c r="M28" s="15">
        <f t="shared" si="42"/>
        <v>0</v>
      </c>
      <c r="N28" s="15">
        <f t="shared" si="42"/>
        <v>0</v>
      </c>
      <c r="O28" s="15">
        <f t="shared" si="42"/>
        <v>0</v>
      </c>
      <c r="P28" s="15">
        <f t="shared" si="42"/>
        <v>0</v>
      </c>
      <c r="Q28" s="15">
        <f t="shared" si="42"/>
        <v>0</v>
      </c>
      <c r="R28" s="15">
        <f t="shared" si="42"/>
        <v>0</v>
      </c>
      <c r="S28" s="15">
        <f t="shared" si="42"/>
        <v>0</v>
      </c>
      <c r="T28" s="15">
        <f t="shared" si="42"/>
        <v>0</v>
      </c>
      <c r="U28" s="21">
        <f t="shared" si="1"/>
        <v>541136.25</v>
      </c>
    </row>
    <row r="29" spans="2:22" ht="16.5" hidden="1" customHeight="1" x14ac:dyDescent="0.25">
      <c r="B29" s="7" t="s">
        <v>48</v>
      </c>
      <c r="C29" s="7" t="s">
        <v>49</v>
      </c>
      <c r="D29" s="35">
        <f t="shared" ref="D29" si="43">SUM(D30:D35)</f>
        <v>16950000</v>
      </c>
      <c r="E29" s="57">
        <f t="shared" ref="E29" si="44">SUM(E30:E35)</f>
        <v>22700000</v>
      </c>
      <c r="F29" s="15">
        <f t="shared" ref="F29" si="45">SUM(F30:F35)</f>
        <v>0</v>
      </c>
      <c r="G29" s="57">
        <f t="shared" ref="G29:I29" si="46">SUM(G30:G35)</f>
        <v>22700000</v>
      </c>
      <c r="H29" s="35">
        <f t="shared" si="46"/>
        <v>16950000</v>
      </c>
      <c r="I29" s="15">
        <f t="shared" si="46"/>
        <v>297210.20999999996</v>
      </c>
      <c r="J29" s="15">
        <f t="shared" ref="J29:R29" si="47">SUM(J30:J35)</f>
        <v>203926.04</v>
      </c>
      <c r="K29" s="15">
        <f t="shared" si="47"/>
        <v>40000</v>
      </c>
      <c r="L29" s="15">
        <f t="shared" si="47"/>
        <v>0</v>
      </c>
      <c r="M29" s="15">
        <f t="shared" si="47"/>
        <v>0</v>
      </c>
      <c r="N29" s="15">
        <f t="shared" si="47"/>
        <v>0</v>
      </c>
      <c r="O29" s="15">
        <f t="shared" si="47"/>
        <v>0</v>
      </c>
      <c r="P29" s="15">
        <f t="shared" si="47"/>
        <v>0</v>
      </c>
      <c r="Q29" s="15">
        <f t="shared" si="47"/>
        <v>0</v>
      </c>
      <c r="R29" s="15">
        <f t="shared" si="47"/>
        <v>0</v>
      </c>
      <c r="S29" s="15">
        <f t="shared" ref="S29" si="48">SUM(S30:S35)</f>
        <v>0</v>
      </c>
      <c r="T29" s="15">
        <f t="shared" ref="T29" si="49">SUM(T30:T35)</f>
        <v>0</v>
      </c>
      <c r="U29" s="21">
        <f t="shared" si="1"/>
        <v>541136.25</v>
      </c>
    </row>
    <row r="30" spans="2:22" ht="19.5" customHeight="1" x14ac:dyDescent="0.25">
      <c r="B30" s="10" t="s">
        <v>50</v>
      </c>
      <c r="C30" s="10" t="s">
        <v>51</v>
      </c>
      <c r="D30" s="36">
        <v>500000</v>
      </c>
      <c r="E30" s="59">
        <v>3000000</v>
      </c>
      <c r="F30" s="14">
        <v>0</v>
      </c>
      <c r="G30" s="59">
        <f>+E30+F30</f>
        <v>3000000</v>
      </c>
      <c r="H30" s="36">
        <v>500000</v>
      </c>
      <c r="I30" s="14">
        <v>257210.21</v>
      </c>
      <c r="J30" s="14">
        <v>163926.04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21">
        <f t="shared" si="1"/>
        <v>421136.25</v>
      </c>
    </row>
    <row r="31" spans="2:22" ht="19.5" customHeight="1" x14ac:dyDescent="0.25">
      <c r="B31" s="10" t="s">
        <v>52</v>
      </c>
      <c r="C31" s="10" t="s">
        <v>53</v>
      </c>
      <c r="D31" s="36">
        <v>2400000</v>
      </c>
      <c r="E31" s="59">
        <v>600000</v>
      </c>
      <c r="F31" s="14">
        <v>0</v>
      </c>
      <c r="G31" s="59">
        <f t="shared" ref="G31:G35" si="50">+E31+F31</f>
        <v>600000</v>
      </c>
      <c r="H31" s="36">
        <v>2400000</v>
      </c>
      <c r="I31" s="14">
        <v>40000</v>
      </c>
      <c r="J31" s="14">
        <v>40000</v>
      </c>
      <c r="K31" s="14">
        <v>40000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21">
        <f t="shared" si="1"/>
        <v>120000</v>
      </c>
    </row>
    <row r="32" spans="2:22" ht="19.5" customHeight="1" x14ac:dyDescent="0.25">
      <c r="B32" s="10" t="s">
        <v>54</v>
      </c>
      <c r="C32" s="10" t="s">
        <v>55</v>
      </c>
      <c r="D32" s="36">
        <v>7000000</v>
      </c>
      <c r="E32" s="59">
        <v>9500000</v>
      </c>
      <c r="F32" s="14">
        <v>0</v>
      </c>
      <c r="G32" s="59">
        <f t="shared" si="50"/>
        <v>9500000</v>
      </c>
      <c r="H32" s="36">
        <v>7000000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1">
        <f t="shared" si="1"/>
        <v>0</v>
      </c>
    </row>
    <row r="33" spans="2:23" ht="19.5" customHeight="1" x14ac:dyDescent="0.25">
      <c r="B33" s="10" t="s">
        <v>56</v>
      </c>
      <c r="C33" s="10" t="s">
        <v>57</v>
      </c>
      <c r="D33" s="36">
        <v>50000</v>
      </c>
      <c r="E33" s="59">
        <v>100000</v>
      </c>
      <c r="F33" s="14">
        <v>0</v>
      </c>
      <c r="G33" s="59">
        <f t="shared" si="50"/>
        <v>100000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1"/>
        <v>0</v>
      </c>
    </row>
    <row r="34" spans="2:23" ht="19.5" customHeight="1" x14ac:dyDescent="0.25">
      <c r="B34" s="10" t="s">
        <v>492</v>
      </c>
      <c r="C34" s="10" t="s">
        <v>493</v>
      </c>
      <c r="D34" s="36"/>
      <c r="E34" s="59">
        <v>9500000</v>
      </c>
      <c r="F34" s="14">
        <v>0</v>
      </c>
      <c r="G34" s="59">
        <f t="shared" si="50"/>
        <v>9500000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21">
        <f t="shared" si="1"/>
        <v>0</v>
      </c>
    </row>
    <row r="35" spans="2:23" x14ac:dyDescent="0.25">
      <c r="B35" s="10" t="s">
        <v>58</v>
      </c>
      <c r="C35" s="10" t="s">
        <v>59</v>
      </c>
      <c r="D35" s="36">
        <v>7000000</v>
      </c>
      <c r="E35" s="59">
        <v>0</v>
      </c>
      <c r="F35" s="14">
        <v>0</v>
      </c>
      <c r="G35" s="59">
        <f t="shared" si="50"/>
        <v>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7" si="51">+SUM(I35:T35)</f>
        <v>0</v>
      </c>
    </row>
    <row r="36" spans="2:23" hidden="1" x14ac:dyDescent="0.25">
      <c r="B36" s="7" t="s">
        <v>60</v>
      </c>
      <c r="C36" s="7" t="s">
        <v>61</v>
      </c>
      <c r="D36" s="35">
        <f t="shared" ref="D36" si="52">+D37</f>
        <v>200000</v>
      </c>
      <c r="E36" s="57">
        <f>+E37</f>
        <v>25000000</v>
      </c>
      <c r="F36" s="15">
        <f t="shared" ref="F36" si="53">+F37</f>
        <v>0</v>
      </c>
      <c r="G36" s="57">
        <f t="shared" ref="G36:H36" si="54">+G37</f>
        <v>25000000</v>
      </c>
      <c r="H36" s="35">
        <f t="shared" si="54"/>
        <v>200000</v>
      </c>
      <c r="I36" s="15">
        <f t="shared" ref="I36:T36" si="55">+I37</f>
        <v>0</v>
      </c>
      <c r="J36" s="15">
        <f t="shared" si="55"/>
        <v>0</v>
      </c>
      <c r="K36" s="15">
        <f t="shared" si="55"/>
        <v>0</v>
      </c>
      <c r="L36" s="15">
        <f t="shared" si="55"/>
        <v>0</v>
      </c>
      <c r="M36" s="15">
        <f t="shared" si="55"/>
        <v>0</v>
      </c>
      <c r="N36" s="15">
        <f t="shared" si="55"/>
        <v>0</v>
      </c>
      <c r="O36" s="15">
        <f t="shared" si="55"/>
        <v>0</v>
      </c>
      <c r="P36" s="15">
        <f t="shared" si="55"/>
        <v>0</v>
      </c>
      <c r="Q36" s="15">
        <f t="shared" si="55"/>
        <v>0</v>
      </c>
      <c r="R36" s="15">
        <f t="shared" si="55"/>
        <v>0</v>
      </c>
      <c r="S36" s="15">
        <f t="shared" si="55"/>
        <v>0</v>
      </c>
      <c r="T36" s="15">
        <f t="shared" si="55"/>
        <v>0</v>
      </c>
      <c r="U36" s="21">
        <f t="shared" si="51"/>
        <v>0</v>
      </c>
    </row>
    <row r="37" spans="2:23" hidden="1" x14ac:dyDescent="0.25">
      <c r="B37" s="7" t="s">
        <v>62</v>
      </c>
      <c r="C37" s="7" t="s">
        <v>63</v>
      </c>
      <c r="D37" s="35">
        <f>+D39</f>
        <v>200000</v>
      </c>
      <c r="E37" s="57">
        <f>+E38+E39</f>
        <v>25000000</v>
      </c>
      <c r="F37" s="15">
        <f t="shared" ref="F37:G37" si="56">+F38+F39</f>
        <v>0</v>
      </c>
      <c r="G37" s="15">
        <f t="shared" si="56"/>
        <v>25000000</v>
      </c>
      <c r="H37" s="35">
        <f>+H39</f>
        <v>200000</v>
      </c>
      <c r="I37" s="15">
        <f>I38+I39</f>
        <v>0</v>
      </c>
      <c r="J37" s="15">
        <f t="shared" ref="J37:U37" si="57">J38+J39</f>
        <v>0</v>
      </c>
      <c r="K37" s="15">
        <f t="shared" si="57"/>
        <v>0</v>
      </c>
      <c r="L37" s="15">
        <f t="shared" si="57"/>
        <v>0</v>
      </c>
      <c r="M37" s="15">
        <f t="shared" si="57"/>
        <v>0</v>
      </c>
      <c r="N37" s="15">
        <f t="shared" si="57"/>
        <v>0</v>
      </c>
      <c r="O37" s="15">
        <f t="shared" si="57"/>
        <v>0</v>
      </c>
      <c r="P37" s="15">
        <f t="shared" si="57"/>
        <v>0</v>
      </c>
      <c r="Q37" s="15">
        <f t="shared" si="57"/>
        <v>0</v>
      </c>
      <c r="R37" s="15">
        <f t="shared" si="57"/>
        <v>0</v>
      </c>
      <c r="S37" s="15">
        <f t="shared" si="57"/>
        <v>0</v>
      </c>
      <c r="T37" s="15">
        <f t="shared" si="57"/>
        <v>0</v>
      </c>
      <c r="U37" s="15">
        <f t="shared" si="57"/>
        <v>0</v>
      </c>
    </row>
    <row r="38" spans="2:23" x14ac:dyDescent="0.25">
      <c r="B38" s="10" t="s">
        <v>573</v>
      </c>
      <c r="C38" s="10" t="s">
        <v>574</v>
      </c>
      <c r="D38" s="35"/>
      <c r="E38" s="59">
        <v>1000000</v>
      </c>
      <c r="F38" s="15">
        <v>0</v>
      </c>
      <c r="G38" s="59">
        <f>+E38+F38</f>
        <v>1000000</v>
      </c>
      <c r="H38" s="35"/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>+SUM(I38:T38)</f>
        <v>0</v>
      </c>
    </row>
    <row r="39" spans="2:23" ht="19.5" customHeight="1" x14ac:dyDescent="0.25">
      <c r="B39" s="10" t="s">
        <v>567</v>
      </c>
      <c r="C39" s="10" t="s">
        <v>568</v>
      </c>
      <c r="D39" s="36">
        <v>200000</v>
      </c>
      <c r="E39" s="59">
        <v>24000000</v>
      </c>
      <c r="F39" s="14">
        <v>0</v>
      </c>
      <c r="G39" s="59">
        <f>+E39+F39</f>
        <v>24000000</v>
      </c>
      <c r="H39" s="36">
        <v>200000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21">
        <f t="shared" si="51"/>
        <v>0</v>
      </c>
    </row>
    <row r="40" spans="2:23" ht="16.5" hidden="1" customHeight="1" x14ac:dyDescent="0.25">
      <c r="B40" s="7" t="s">
        <v>64</v>
      </c>
      <c r="C40" s="7" t="s">
        <v>65</v>
      </c>
      <c r="D40" s="35">
        <f t="shared" ref="D40:E40" si="58">+D41+D43+D45</f>
        <v>17000000</v>
      </c>
      <c r="E40" s="57">
        <f t="shared" si="58"/>
        <v>19500000</v>
      </c>
      <c r="F40" s="15">
        <f t="shared" ref="F40" si="59">+F41+F43+F45</f>
        <v>0</v>
      </c>
      <c r="G40" s="57">
        <f t="shared" ref="G40:I40" si="60">+G41+G43+G45</f>
        <v>19500000</v>
      </c>
      <c r="H40" s="35">
        <f t="shared" si="60"/>
        <v>17000000</v>
      </c>
      <c r="I40" s="15">
        <f t="shared" si="60"/>
        <v>1417161.31</v>
      </c>
      <c r="J40" s="15">
        <f t="shared" ref="J40:R40" si="61">+J41+J43+J45</f>
        <v>1418349.45</v>
      </c>
      <c r="K40" s="15">
        <f t="shared" si="61"/>
        <v>1435708.5799999998</v>
      </c>
      <c r="L40" s="15">
        <f t="shared" si="61"/>
        <v>0</v>
      </c>
      <c r="M40" s="15">
        <f t="shared" si="61"/>
        <v>0</v>
      </c>
      <c r="N40" s="15">
        <f t="shared" si="61"/>
        <v>0</v>
      </c>
      <c r="O40" s="15">
        <f t="shared" si="61"/>
        <v>0</v>
      </c>
      <c r="P40" s="15">
        <f t="shared" si="61"/>
        <v>0</v>
      </c>
      <c r="Q40" s="15">
        <f t="shared" si="61"/>
        <v>0</v>
      </c>
      <c r="R40" s="15">
        <f t="shared" si="61"/>
        <v>0</v>
      </c>
      <c r="S40" s="15">
        <f t="shared" ref="S40" si="62">+S41+S43+S45</f>
        <v>0</v>
      </c>
      <c r="T40" s="15">
        <f t="shared" ref="T40" si="63">+T41+T43+T45</f>
        <v>0</v>
      </c>
      <c r="U40" s="21">
        <f t="shared" si="51"/>
        <v>4271219.34</v>
      </c>
    </row>
    <row r="41" spans="2:23" ht="16.5" hidden="1" customHeight="1" x14ac:dyDescent="0.25">
      <c r="B41" s="7" t="s">
        <v>66</v>
      </c>
      <c r="C41" s="7" t="s">
        <v>67</v>
      </c>
      <c r="D41" s="35">
        <f t="shared" ref="D41:E41" si="64">+D42</f>
        <v>7000000</v>
      </c>
      <c r="E41" s="57">
        <f t="shared" si="64"/>
        <v>8500000</v>
      </c>
      <c r="F41" s="15">
        <f t="shared" ref="F41:H41" si="65">+F42</f>
        <v>0</v>
      </c>
      <c r="G41" s="57">
        <f t="shared" si="65"/>
        <v>8500000</v>
      </c>
      <c r="H41" s="35">
        <f t="shared" si="65"/>
        <v>7000000</v>
      </c>
      <c r="I41" s="15">
        <f t="shared" ref="I41:T41" si="66">+I42</f>
        <v>652531.69999999995</v>
      </c>
      <c r="J41" s="15">
        <f t="shared" si="66"/>
        <v>653373.04</v>
      </c>
      <c r="K41" s="15">
        <f t="shared" si="66"/>
        <v>661318.56999999995</v>
      </c>
      <c r="L41" s="15">
        <f t="shared" si="66"/>
        <v>0</v>
      </c>
      <c r="M41" s="15">
        <f t="shared" si="66"/>
        <v>0</v>
      </c>
      <c r="N41" s="15">
        <f t="shared" si="66"/>
        <v>0</v>
      </c>
      <c r="O41" s="15">
        <f t="shared" si="66"/>
        <v>0</v>
      </c>
      <c r="P41" s="15">
        <f t="shared" si="66"/>
        <v>0</v>
      </c>
      <c r="Q41" s="15">
        <f t="shared" si="66"/>
        <v>0</v>
      </c>
      <c r="R41" s="15">
        <f t="shared" si="66"/>
        <v>0</v>
      </c>
      <c r="S41" s="15">
        <f t="shared" si="66"/>
        <v>0</v>
      </c>
      <c r="T41" s="15">
        <f t="shared" si="66"/>
        <v>0</v>
      </c>
      <c r="U41" s="21">
        <f t="shared" si="51"/>
        <v>1967223.31</v>
      </c>
    </row>
    <row r="42" spans="2:23" ht="19.5" customHeight="1" x14ac:dyDescent="0.25">
      <c r="B42" s="10" t="s">
        <v>68</v>
      </c>
      <c r="C42" s="10" t="s">
        <v>67</v>
      </c>
      <c r="D42" s="36">
        <v>7000000</v>
      </c>
      <c r="E42" s="59">
        <v>8500000</v>
      </c>
      <c r="F42" s="14">
        <v>0</v>
      </c>
      <c r="G42" s="59">
        <f>+E42+F42</f>
        <v>8500000</v>
      </c>
      <c r="H42" s="36">
        <v>7000000</v>
      </c>
      <c r="I42" s="14">
        <v>652531.69999999995</v>
      </c>
      <c r="J42" s="14">
        <v>653373.04</v>
      </c>
      <c r="K42" s="14">
        <v>661318.56999999995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21">
        <f t="shared" si="51"/>
        <v>1967223.31</v>
      </c>
    </row>
    <row r="43" spans="2:23" ht="16.5" hidden="1" customHeight="1" x14ac:dyDescent="0.25">
      <c r="B43" s="7" t="s">
        <v>69</v>
      </c>
      <c r="C43" s="7" t="s">
        <v>70</v>
      </c>
      <c r="D43" s="35">
        <f t="shared" ref="D43:E43" si="67">+D44</f>
        <v>7000000</v>
      </c>
      <c r="E43" s="57">
        <f t="shared" si="67"/>
        <v>9000000</v>
      </c>
      <c r="F43" s="15">
        <f t="shared" ref="F43:H43" si="68">+F44</f>
        <v>0</v>
      </c>
      <c r="G43" s="57">
        <f t="shared" si="68"/>
        <v>9000000</v>
      </c>
      <c r="H43" s="35">
        <f t="shared" si="68"/>
        <v>7000000</v>
      </c>
      <c r="I43" s="15">
        <f t="shared" ref="I43:T43" si="69">+I44</f>
        <v>653452.05000000005</v>
      </c>
      <c r="J43" s="15">
        <f t="shared" si="69"/>
        <v>654294.59</v>
      </c>
      <c r="K43" s="15">
        <f t="shared" si="69"/>
        <v>662251.31999999995</v>
      </c>
      <c r="L43" s="15">
        <f t="shared" si="69"/>
        <v>0</v>
      </c>
      <c r="M43" s="15">
        <f t="shared" si="69"/>
        <v>0</v>
      </c>
      <c r="N43" s="15">
        <f t="shared" si="69"/>
        <v>0</v>
      </c>
      <c r="O43" s="15">
        <f t="shared" si="69"/>
        <v>0</v>
      </c>
      <c r="P43" s="15">
        <f t="shared" si="69"/>
        <v>0</v>
      </c>
      <c r="Q43" s="15">
        <f t="shared" si="69"/>
        <v>0</v>
      </c>
      <c r="R43" s="15">
        <f t="shared" si="69"/>
        <v>0</v>
      </c>
      <c r="S43" s="15">
        <f t="shared" si="69"/>
        <v>0</v>
      </c>
      <c r="T43" s="15">
        <f t="shared" si="69"/>
        <v>0</v>
      </c>
      <c r="U43" s="21">
        <f t="shared" si="51"/>
        <v>1969997.96</v>
      </c>
    </row>
    <row r="44" spans="2:23" ht="19.5" customHeight="1" x14ac:dyDescent="0.25">
      <c r="B44" s="10" t="s">
        <v>71</v>
      </c>
      <c r="C44" s="10" t="s">
        <v>70</v>
      </c>
      <c r="D44" s="36">
        <v>7000000</v>
      </c>
      <c r="E44" s="59">
        <v>9000000</v>
      </c>
      <c r="F44" s="14">
        <v>0</v>
      </c>
      <c r="G44" s="59">
        <f>+E44+F44</f>
        <v>9000000</v>
      </c>
      <c r="H44" s="36">
        <v>7000000</v>
      </c>
      <c r="I44" s="14">
        <v>653452.05000000005</v>
      </c>
      <c r="J44" s="14">
        <v>654294.59</v>
      </c>
      <c r="K44" s="14">
        <v>662251.31999999995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21">
        <f t="shared" si="51"/>
        <v>1969997.96</v>
      </c>
    </row>
    <row r="45" spans="2:23" ht="16.5" hidden="1" customHeight="1" x14ac:dyDescent="0.25">
      <c r="B45" s="7" t="s">
        <v>72</v>
      </c>
      <c r="C45" s="7" t="s">
        <v>73</v>
      </c>
      <c r="D45" s="35">
        <f t="shared" ref="D45:E45" si="70">+D46</f>
        <v>3000000</v>
      </c>
      <c r="E45" s="57">
        <f t="shared" si="70"/>
        <v>2000000</v>
      </c>
      <c r="F45" s="15">
        <f t="shared" ref="F45:H45" si="71">+F46</f>
        <v>0</v>
      </c>
      <c r="G45" s="57">
        <f t="shared" si="71"/>
        <v>2000000</v>
      </c>
      <c r="H45" s="35">
        <f t="shared" si="71"/>
        <v>3000000</v>
      </c>
      <c r="I45" s="15">
        <f t="shared" ref="I45:T45" si="72">+I46</f>
        <v>111177.56</v>
      </c>
      <c r="J45" s="15">
        <f t="shared" si="72"/>
        <v>110681.82</v>
      </c>
      <c r="K45" s="15">
        <f t="shared" si="72"/>
        <v>112138.69</v>
      </c>
      <c r="L45" s="15">
        <f t="shared" si="72"/>
        <v>0</v>
      </c>
      <c r="M45" s="15">
        <f t="shared" si="72"/>
        <v>0</v>
      </c>
      <c r="N45" s="15">
        <f t="shared" si="72"/>
        <v>0</v>
      </c>
      <c r="O45" s="15">
        <f t="shared" si="72"/>
        <v>0</v>
      </c>
      <c r="P45" s="15">
        <f t="shared" si="72"/>
        <v>0</v>
      </c>
      <c r="Q45" s="15">
        <f t="shared" si="72"/>
        <v>0</v>
      </c>
      <c r="R45" s="15">
        <f t="shared" si="72"/>
        <v>0</v>
      </c>
      <c r="S45" s="15">
        <f t="shared" si="72"/>
        <v>0</v>
      </c>
      <c r="T45" s="15">
        <f t="shared" si="72"/>
        <v>0</v>
      </c>
      <c r="U45" s="21">
        <f t="shared" si="51"/>
        <v>333998.07</v>
      </c>
    </row>
    <row r="46" spans="2:23" ht="29.25" customHeight="1" x14ac:dyDescent="0.25">
      <c r="B46" s="10" t="s">
        <v>74</v>
      </c>
      <c r="C46" s="10" t="s">
        <v>73</v>
      </c>
      <c r="D46" s="36">
        <v>3000000</v>
      </c>
      <c r="E46" s="59">
        <v>2000000</v>
      </c>
      <c r="F46" s="44">
        <v>0</v>
      </c>
      <c r="G46" s="59">
        <f>+E46+F46</f>
        <v>2000000</v>
      </c>
      <c r="H46" s="36">
        <v>3000000</v>
      </c>
      <c r="I46" s="44">
        <v>111177.56</v>
      </c>
      <c r="J46" s="44">
        <v>110681.82</v>
      </c>
      <c r="K46" s="44">
        <v>112138.69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4">
        <v>0</v>
      </c>
      <c r="U46" s="45">
        <f t="shared" si="51"/>
        <v>333998.07</v>
      </c>
    </row>
    <row r="47" spans="2:23" ht="16.5" customHeight="1" x14ac:dyDescent="0.25">
      <c r="B47" s="9">
        <v>2.2000000000000002</v>
      </c>
      <c r="C47" s="7" t="s">
        <v>75</v>
      </c>
      <c r="D47" s="33">
        <f>+D69+D74+D83+D93+D98+D112+D133+D48+D63+D57+D59+D61</f>
        <v>304416313</v>
      </c>
      <c r="E47" s="15">
        <f t="shared" ref="E47" si="73">+E69+E74+E83+E93+E98+E112+E133+E48+E63</f>
        <v>189088754</v>
      </c>
      <c r="F47" s="15">
        <f t="shared" ref="F47" si="74">+F69+F74+F83+F93+F98+F112+F133+F48+F63</f>
        <v>4144534.13</v>
      </c>
      <c r="G47" s="57">
        <f>+G48+G63+G69+G74+G83+G93+G98+G112+G133</f>
        <v>193233288.13</v>
      </c>
      <c r="H47" s="33">
        <f>+H69+H74+H83+H93+H98+H112+H133+H48+H63+H57+H59+H61</f>
        <v>306416313</v>
      </c>
      <c r="I47" s="15">
        <f t="shared" ref="I47" si="75">+I69+I74+I83+I93+I98+I112+I133+I48+I63</f>
        <v>3309317.75</v>
      </c>
      <c r="J47" s="15">
        <f>+J69+J74+J83+J93+J98+J112+J133+J48+J63</f>
        <v>3899163.63</v>
      </c>
      <c r="K47" s="15">
        <f t="shared" ref="K47:R47" si="76">+K69+K74+K83+K93+K98+K112+K133+K48+K63</f>
        <v>10125862.24</v>
      </c>
      <c r="L47" s="15">
        <f t="shared" si="76"/>
        <v>0</v>
      </c>
      <c r="M47" s="15">
        <f t="shared" si="76"/>
        <v>0</v>
      </c>
      <c r="N47" s="15">
        <f t="shared" si="76"/>
        <v>0</v>
      </c>
      <c r="O47" s="15">
        <f t="shared" si="76"/>
        <v>0</v>
      </c>
      <c r="P47" s="15">
        <f t="shared" si="76"/>
        <v>0</v>
      </c>
      <c r="Q47" s="15">
        <f t="shared" si="76"/>
        <v>0</v>
      </c>
      <c r="R47" s="15">
        <f t="shared" si="76"/>
        <v>0</v>
      </c>
      <c r="S47" s="15">
        <f t="shared" ref="S47" si="77">+S69+S74+S83+S93+S98+S112+S133+S48+S63</f>
        <v>0</v>
      </c>
      <c r="T47" s="15">
        <f t="shared" ref="T47" si="78">+T69+T74+T83+T93+T98+T112+T133+T48+T63</f>
        <v>0</v>
      </c>
      <c r="U47" s="20">
        <f t="shared" si="51"/>
        <v>17334343.620000001</v>
      </c>
      <c r="W47" s="17"/>
    </row>
    <row r="48" spans="2:23" ht="16.5" hidden="1" customHeight="1" x14ac:dyDescent="0.25">
      <c r="B48" s="7" t="s">
        <v>76</v>
      </c>
      <c r="C48" s="7" t="s">
        <v>77</v>
      </c>
      <c r="D48" s="37">
        <f t="shared" ref="D48" si="79">+D49+D51+D53+D55</f>
        <v>3200000</v>
      </c>
      <c r="E48" s="15">
        <f t="shared" ref="E48" si="80">+E49+E51+E53+E55+E57+E59+E61</f>
        <v>4350000</v>
      </c>
      <c r="F48" s="15">
        <f t="shared" ref="F48" si="81">+F49+F51+F53+F55+F57+F59+F61</f>
        <v>0</v>
      </c>
      <c r="G48" s="57">
        <f t="shared" ref="G48" si="82">+G49+G51+G53+G55+G57+G59+G61</f>
        <v>4350000</v>
      </c>
      <c r="H48" s="37">
        <f t="shared" ref="H48" si="83">+H49+H51+H53+H55</f>
        <v>3200000</v>
      </c>
      <c r="I48" s="15">
        <f t="shared" ref="I48" si="84">+I49+I51+I53+I55+I57+I59+I61</f>
        <v>225035.19999999998</v>
      </c>
      <c r="J48" s="15">
        <f t="shared" ref="J48:R48" si="85">+J49+J51+J53+J55+J57+J59+J61</f>
        <v>157051.98000000001</v>
      </c>
      <c r="K48" s="15">
        <f t="shared" si="85"/>
        <v>249135.67</v>
      </c>
      <c r="L48" s="15">
        <f t="shared" si="85"/>
        <v>0</v>
      </c>
      <c r="M48" s="15">
        <f t="shared" si="85"/>
        <v>0</v>
      </c>
      <c r="N48" s="15">
        <f t="shared" si="85"/>
        <v>0</v>
      </c>
      <c r="O48" s="15">
        <f t="shared" si="85"/>
        <v>0</v>
      </c>
      <c r="P48" s="15">
        <f t="shared" si="85"/>
        <v>0</v>
      </c>
      <c r="Q48" s="15">
        <f t="shared" si="85"/>
        <v>0</v>
      </c>
      <c r="R48" s="15">
        <f t="shared" si="85"/>
        <v>0</v>
      </c>
      <c r="S48" s="15">
        <f t="shared" ref="S48" si="86">+S49+S51+S53+S55+S57+S59+S61</f>
        <v>0</v>
      </c>
      <c r="T48" s="15">
        <f t="shared" ref="T48" si="87">+T49+T51+T53+T55+T57+T59+T61</f>
        <v>0</v>
      </c>
      <c r="U48" s="20">
        <f t="shared" si="51"/>
        <v>631222.85</v>
      </c>
    </row>
    <row r="49" spans="2:21" ht="16.5" hidden="1" customHeight="1" x14ac:dyDescent="0.25">
      <c r="B49" s="7" t="s">
        <v>78</v>
      </c>
      <c r="C49" s="7" t="s">
        <v>79</v>
      </c>
      <c r="D49" s="37">
        <f t="shared" ref="D49:E49" si="88">+D50</f>
        <v>100000</v>
      </c>
      <c r="E49" s="15">
        <f t="shared" si="88"/>
        <v>0</v>
      </c>
      <c r="F49" s="15">
        <f t="shared" ref="F49:H49" si="89">+F50</f>
        <v>0</v>
      </c>
      <c r="G49" s="57">
        <f t="shared" si="89"/>
        <v>0</v>
      </c>
      <c r="H49" s="37">
        <f t="shared" si="89"/>
        <v>100000</v>
      </c>
      <c r="I49" s="15">
        <f t="shared" ref="I49:T49" si="90">+I50</f>
        <v>0</v>
      </c>
      <c r="J49" s="15">
        <f t="shared" si="90"/>
        <v>0</v>
      </c>
      <c r="K49" s="15">
        <f t="shared" si="90"/>
        <v>0</v>
      </c>
      <c r="L49" s="15">
        <f t="shared" si="90"/>
        <v>0</v>
      </c>
      <c r="M49" s="15">
        <f t="shared" si="90"/>
        <v>0</v>
      </c>
      <c r="N49" s="15">
        <f t="shared" si="90"/>
        <v>0</v>
      </c>
      <c r="O49" s="15">
        <f t="shared" si="90"/>
        <v>0</v>
      </c>
      <c r="P49" s="15">
        <f t="shared" si="90"/>
        <v>0</v>
      </c>
      <c r="Q49" s="15">
        <f t="shared" si="90"/>
        <v>0</v>
      </c>
      <c r="R49" s="15">
        <f t="shared" si="90"/>
        <v>0</v>
      </c>
      <c r="S49" s="15">
        <f t="shared" si="90"/>
        <v>0</v>
      </c>
      <c r="T49" s="15">
        <f t="shared" si="90"/>
        <v>0</v>
      </c>
      <c r="U49" s="20">
        <f t="shared" si="51"/>
        <v>0</v>
      </c>
    </row>
    <row r="50" spans="2:21" ht="18.75" hidden="1" customHeight="1" x14ac:dyDescent="0.25">
      <c r="B50" s="10" t="s">
        <v>80</v>
      </c>
      <c r="C50" s="10" t="s">
        <v>79</v>
      </c>
      <c r="D50" s="28">
        <v>100000</v>
      </c>
      <c r="E50" s="14">
        <v>0</v>
      </c>
      <c r="F50" s="14">
        <v>0</v>
      </c>
      <c r="G50" s="59">
        <f>+E50+F50</f>
        <v>0</v>
      </c>
      <c r="H50" s="28">
        <v>100000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21">
        <f t="shared" si="51"/>
        <v>0</v>
      </c>
    </row>
    <row r="51" spans="2:21" ht="16.5" hidden="1" customHeight="1" x14ac:dyDescent="0.25">
      <c r="B51" s="7" t="s">
        <v>81</v>
      </c>
      <c r="C51" s="7" t="s">
        <v>82</v>
      </c>
      <c r="D51" s="37">
        <f t="shared" ref="D51:E51" si="91">+D52</f>
        <v>2500000</v>
      </c>
      <c r="E51" s="15">
        <f t="shared" si="91"/>
        <v>3000000</v>
      </c>
      <c r="F51" s="15">
        <f t="shared" ref="F51:H51" si="92">+F52</f>
        <v>0</v>
      </c>
      <c r="G51" s="57">
        <f t="shared" si="92"/>
        <v>3000000</v>
      </c>
      <c r="H51" s="37">
        <f t="shared" si="92"/>
        <v>2500000</v>
      </c>
      <c r="I51" s="15">
        <f t="shared" ref="I51:T51" si="93">+I52</f>
        <v>181927.61</v>
      </c>
      <c r="J51" s="15">
        <f t="shared" si="93"/>
        <v>157051.98000000001</v>
      </c>
      <c r="K51" s="15">
        <f t="shared" si="93"/>
        <v>163498.54</v>
      </c>
      <c r="L51" s="15">
        <f t="shared" si="93"/>
        <v>0</v>
      </c>
      <c r="M51" s="15">
        <f t="shared" si="93"/>
        <v>0</v>
      </c>
      <c r="N51" s="15">
        <f t="shared" si="93"/>
        <v>0</v>
      </c>
      <c r="O51" s="15">
        <f t="shared" si="93"/>
        <v>0</v>
      </c>
      <c r="P51" s="15">
        <f t="shared" si="93"/>
        <v>0</v>
      </c>
      <c r="Q51" s="15">
        <f t="shared" si="93"/>
        <v>0</v>
      </c>
      <c r="R51" s="15">
        <f t="shared" si="93"/>
        <v>0</v>
      </c>
      <c r="S51" s="15">
        <f t="shared" si="93"/>
        <v>0</v>
      </c>
      <c r="T51" s="15">
        <f t="shared" si="93"/>
        <v>0</v>
      </c>
      <c r="U51" s="21">
        <f t="shared" si="51"/>
        <v>502478.13</v>
      </c>
    </row>
    <row r="52" spans="2:21" ht="18.75" customHeight="1" x14ac:dyDescent="0.25">
      <c r="B52" s="10" t="s">
        <v>83</v>
      </c>
      <c r="C52" s="10" t="s">
        <v>82</v>
      </c>
      <c r="D52" s="28">
        <v>2500000</v>
      </c>
      <c r="E52" s="59">
        <v>3000000</v>
      </c>
      <c r="F52" s="14">
        <v>0</v>
      </c>
      <c r="G52" s="59">
        <f>+E52+F52</f>
        <v>3000000</v>
      </c>
      <c r="H52" s="28">
        <v>2500000</v>
      </c>
      <c r="I52" s="14">
        <v>181927.61</v>
      </c>
      <c r="J52" s="14">
        <v>157051.98000000001</v>
      </c>
      <c r="K52" s="14">
        <v>163498.54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21">
        <f t="shared" si="51"/>
        <v>502478.13</v>
      </c>
    </row>
    <row r="53" spans="2:21" ht="16.5" hidden="1" customHeight="1" x14ac:dyDescent="0.25">
      <c r="B53" s="7" t="s">
        <v>84</v>
      </c>
      <c r="C53" s="7" t="s">
        <v>85</v>
      </c>
      <c r="D53" s="37">
        <f t="shared" ref="D53" si="94">+D54</f>
        <v>100000</v>
      </c>
      <c r="E53" s="57">
        <f>+E54</f>
        <v>50000</v>
      </c>
      <c r="F53" s="15">
        <f t="shared" ref="F53:H53" si="95">+F54</f>
        <v>0</v>
      </c>
      <c r="G53" s="57">
        <f t="shared" si="95"/>
        <v>50000</v>
      </c>
      <c r="H53" s="37">
        <f t="shared" si="95"/>
        <v>100000</v>
      </c>
      <c r="I53" s="15">
        <f t="shared" ref="I53:T53" si="96">+I54</f>
        <v>0</v>
      </c>
      <c r="J53" s="15">
        <f t="shared" si="96"/>
        <v>0</v>
      </c>
      <c r="K53" s="15">
        <f t="shared" si="96"/>
        <v>0</v>
      </c>
      <c r="L53" s="15">
        <f t="shared" si="96"/>
        <v>0</v>
      </c>
      <c r="M53" s="15">
        <f t="shared" si="96"/>
        <v>0</v>
      </c>
      <c r="N53" s="15">
        <f t="shared" si="96"/>
        <v>0</v>
      </c>
      <c r="O53" s="15">
        <f t="shared" si="96"/>
        <v>0</v>
      </c>
      <c r="P53" s="15">
        <f t="shared" si="96"/>
        <v>0</v>
      </c>
      <c r="Q53" s="15">
        <f t="shared" si="96"/>
        <v>0</v>
      </c>
      <c r="R53" s="15">
        <f t="shared" si="96"/>
        <v>0</v>
      </c>
      <c r="S53" s="15">
        <f t="shared" si="96"/>
        <v>0</v>
      </c>
      <c r="T53" s="15">
        <f t="shared" si="96"/>
        <v>0</v>
      </c>
      <c r="U53" s="21">
        <f t="shared" si="51"/>
        <v>0</v>
      </c>
    </row>
    <row r="54" spans="2:21" ht="21.75" customHeight="1" x14ac:dyDescent="0.25">
      <c r="B54" s="10" t="s">
        <v>86</v>
      </c>
      <c r="C54" s="10" t="s">
        <v>85</v>
      </c>
      <c r="D54" s="28">
        <v>100000</v>
      </c>
      <c r="E54" s="59">
        <v>50000</v>
      </c>
      <c r="F54" s="14">
        <v>0</v>
      </c>
      <c r="G54" s="59">
        <f>+E54+F54</f>
        <v>50000</v>
      </c>
      <c r="H54" s="28">
        <v>100000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21">
        <f t="shared" si="51"/>
        <v>0</v>
      </c>
    </row>
    <row r="55" spans="2:21" ht="16.5" hidden="1" customHeight="1" x14ac:dyDescent="0.25">
      <c r="B55" s="7" t="s">
        <v>87</v>
      </c>
      <c r="C55" s="7" t="s">
        <v>88</v>
      </c>
      <c r="D55" s="37">
        <f t="shared" ref="D55" si="97">+D56</f>
        <v>500000</v>
      </c>
      <c r="E55" s="57">
        <f>+E56</f>
        <v>1000000</v>
      </c>
      <c r="F55" s="15">
        <f t="shared" ref="F55:H55" si="98">+F56</f>
        <v>0</v>
      </c>
      <c r="G55" s="57">
        <f t="shared" si="98"/>
        <v>1000000</v>
      </c>
      <c r="H55" s="37">
        <f t="shared" si="98"/>
        <v>500000</v>
      </c>
      <c r="I55" s="15">
        <f t="shared" ref="I55:T55" si="99">+I56</f>
        <v>43107.59</v>
      </c>
      <c r="J55" s="15">
        <f t="shared" si="99"/>
        <v>0</v>
      </c>
      <c r="K55" s="15">
        <f t="shared" si="99"/>
        <v>85637.13</v>
      </c>
      <c r="L55" s="15">
        <f t="shared" si="99"/>
        <v>0</v>
      </c>
      <c r="M55" s="15">
        <f t="shared" si="99"/>
        <v>0</v>
      </c>
      <c r="N55" s="15">
        <f t="shared" si="99"/>
        <v>0</v>
      </c>
      <c r="O55" s="15">
        <f t="shared" si="99"/>
        <v>0</v>
      </c>
      <c r="P55" s="15">
        <f t="shared" si="99"/>
        <v>0</v>
      </c>
      <c r="Q55" s="15">
        <f t="shared" si="99"/>
        <v>0</v>
      </c>
      <c r="R55" s="15">
        <f t="shared" si="99"/>
        <v>0</v>
      </c>
      <c r="S55" s="15">
        <f t="shared" si="99"/>
        <v>0</v>
      </c>
      <c r="T55" s="15">
        <f t="shared" si="99"/>
        <v>0</v>
      </c>
      <c r="U55" s="21">
        <f t="shared" si="51"/>
        <v>128744.72</v>
      </c>
    </row>
    <row r="56" spans="2:21" ht="21" customHeight="1" x14ac:dyDescent="0.25">
      <c r="B56" s="10" t="s">
        <v>89</v>
      </c>
      <c r="C56" s="10" t="s">
        <v>88</v>
      </c>
      <c r="D56" s="28">
        <v>500000</v>
      </c>
      <c r="E56" s="59">
        <v>1000000</v>
      </c>
      <c r="F56" s="14">
        <v>0</v>
      </c>
      <c r="G56" s="59">
        <f>+E56+F56</f>
        <v>1000000</v>
      </c>
      <c r="H56" s="28">
        <v>500000</v>
      </c>
      <c r="I56" s="14">
        <v>43107.59</v>
      </c>
      <c r="J56" s="14">
        <v>0</v>
      </c>
      <c r="K56" s="14">
        <v>85637.13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21">
        <f t="shared" si="51"/>
        <v>128744.72</v>
      </c>
    </row>
    <row r="57" spans="2:21" ht="16.5" hidden="1" customHeight="1" x14ac:dyDescent="0.25">
      <c r="B57" s="7" t="s">
        <v>90</v>
      </c>
      <c r="C57" s="7" t="s">
        <v>91</v>
      </c>
      <c r="D57" s="37">
        <f t="shared" ref="D57" si="100">+D58</f>
        <v>2500000</v>
      </c>
      <c r="E57" s="57">
        <f>+E58</f>
        <v>100000</v>
      </c>
      <c r="F57" s="15">
        <f t="shared" ref="F57:H57" si="101">+F58</f>
        <v>0</v>
      </c>
      <c r="G57" s="57">
        <f t="shared" si="101"/>
        <v>100000</v>
      </c>
      <c r="H57" s="37">
        <f t="shared" si="101"/>
        <v>2500000</v>
      </c>
      <c r="I57" s="15">
        <f t="shared" ref="I57:T57" si="102">+I58</f>
        <v>0</v>
      </c>
      <c r="J57" s="15">
        <f t="shared" si="102"/>
        <v>0</v>
      </c>
      <c r="K57" s="15">
        <f t="shared" si="102"/>
        <v>0</v>
      </c>
      <c r="L57" s="15">
        <f t="shared" si="102"/>
        <v>0</v>
      </c>
      <c r="M57" s="15">
        <f t="shared" si="102"/>
        <v>0</v>
      </c>
      <c r="N57" s="15">
        <f t="shared" si="102"/>
        <v>0</v>
      </c>
      <c r="O57" s="15">
        <f t="shared" si="102"/>
        <v>0</v>
      </c>
      <c r="P57" s="15">
        <f t="shared" si="102"/>
        <v>0</v>
      </c>
      <c r="Q57" s="15">
        <f t="shared" si="102"/>
        <v>0</v>
      </c>
      <c r="R57" s="15">
        <f t="shared" si="102"/>
        <v>0</v>
      </c>
      <c r="S57" s="15">
        <f t="shared" si="102"/>
        <v>0</v>
      </c>
      <c r="T57" s="15">
        <f t="shared" si="102"/>
        <v>0</v>
      </c>
      <c r="U57" s="21">
        <f t="shared" si="51"/>
        <v>0</v>
      </c>
    </row>
    <row r="58" spans="2:21" ht="17.25" customHeight="1" x14ac:dyDescent="0.25">
      <c r="B58" s="10" t="s">
        <v>92</v>
      </c>
      <c r="C58" s="10" t="s">
        <v>93</v>
      </c>
      <c r="D58" s="28">
        <v>2500000</v>
      </c>
      <c r="E58" s="59">
        <v>100000</v>
      </c>
      <c r="F58" s="14">
        <v>0</v>
      </c>
      <c r="G58" s="59">
        <f>+E58+F58</f>
        <v>100000</v>
      </c>
      <c r="H58" s="28">
        <v>2500000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21">
        <f t="shared" si="51"/>
        <v>0</v>
      </c>
    </row>
    <row r="59" spans="2:21" ht="16.5" hidden="1" customHeight="1" x14ac:dyDescent="0.25">
      <c r="B59" s="7" t="s">
        <v>94</v>
      </c>
      <c r="C59" s="7" t="s">
        <v>95</v>
      </c>
      <c r="D59" s="37">
        <f t="shared" ref="D59" si="103">+D60</f>
        <v>2500000</v>
      </c>
      <c r="E59" s="57">
        <f>+E60</f>
        <v>100000</v>
      </c>
      <c r="F59" s="15">
        <f t="shared" ref="F59" si="104">+F60</f>
        <v>0</v>
      </c>
      <c r="G59" s="59">
        <f t="shared" ref="G59:G60" si="105">+E59+F59</f>
        <v>100000</v>
      </c>
      <c r="H59" s="37">
        <f t="shared" ref="H59" si="106">+H60</f>
        <v>2500000</v>
      </c>
      <c r="I59" s="15">
        <f t="shared" ref="I59:T59" si="107">+I60</f>
        <v>0</v>
      </c>
      <c r="J59" s="15">
        <f t="shared" si="107"/>
        <v>0</v>
      </c>
      <c r="K59" s="15">
        <f t="shared" si="107"/>
        <v>0</v>
      </c>
      <c r="L59" s="15">
        <f t="shared" si="107"/>
        <v>0</v>
      </c>
      <c r="M59" s="15">
        <f t="shared" si="107"/>
        <v>0</v>
      </c>
      <c r="N59" s="15">
        <f t="shared" si="107"/>
        <v>0</v>
      </c>
      <c r="O59" s="15">
        <f t="shared" si="107"/>
        <v>0</v>
      </c>
      <c r="P59" s="15">
        <f t="shared" si="107"/>
        <v>0</v>
      </c>
      <c r="Q59" s="15">
        <f t="shared" si="107"/>
        <v>0</v>
      </c>
      <c r="R59" s="15">
        <f t="shared" si="107"/>
        <v>0</v>
      </c>
      <c r="S59" s="15">
        <f t="shared" si="107"/>
        <v>0</v>
      </c>
      <c r="T59" s="15">
        <f t="shared" si="107"/>
        <v>0</v>
      </c>
      <c r="U59" s="21">
        <f t="shared" si="51"/>
        <v>0</v>
      </c>
    </row>
    <row r="60" spans="2:21" ht="17.25" customHeight="1" x14ac:dyDescent="0.25">
      <c r="B60" s="10" t="s">
        <v>96</v>
      </c>
      <c r="C60" s="10" t="s">
        <v>97</v>
      </c>
      <c r="D60" s="28">
        <v>2500000</v>
      </c>
      <c r="E60" s="59">
        <v>100000</v>
      </c>
      <c r="F60" s="14">
        <v>0</v>
      </c>
      <c r="G60" s="59">
        <f t="shared" si="105"/>
        <v>100000</v>
      </c>
      <c r="H60" s="28">
        <v>2500000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21">
        <f t="shared" si="51"/>
        <v>0</v>
      </c>
    </row>
    <row r="61" spans="2:21" ht="16.5" hidden="1" customHeight="1" x14ac:dyDescent="0.25">
      <c r="B61" s="7" t="s">
        <v>98</v>
      </c>
      <c r="C61" s="7" t="s">
        <v>99</v>
      </c>
      <c r="D61" s="37">
        <f t="shared" ref="D61" si="108">+D62</f>
        <v>2500000</v>
      </c>
      <c r="E61" s="57">
        <f>+E62</f>
        <v>100000</v>
      </c>
      <c r="F61" s="15">
        <f t="shared" ref="F61" si="109">+F62</f>
        <v>0</v>
      </c>
      <c r="G61" s="57">
        <f t="shared" ref="G61:H61" si="110">+G62</f>
        <v>100000</v>
      </c>
      <c r="H61" s="37">
        <f t="shared" si="110"/>
        <v>2500000</v>
      </c>
      <c r="I61" s="15">
        <f t="shared" ref="I61:T61" si="111">+I62</f>
        <v>0</v>
      </c>
      <c r="J61" s="15">
        <f t="shared" si="111"/>
        <v>0</v>
      </c>
      <c r="K61" s="15">
        <f t="shared" si="111"/>
        <v>0</v>
      </c>
      <c r="L61" s="15">
        <f t="shared" si="111"/>
        <v>0</v>
      </c>
      <c r="M61" s="15">
        <f t="shared" si="111"/>
        <v>0</v>
      </c>
      <c r="N61" s="15">
        <f t="shared" si="111"/>
        <v>0</v>
      </c>
      <c r="O61" s="15">
        <f t="shared" si="111"/>
        <v>0</v>
      </c>
      <c r="P61" s="15">
        <f t="shared" si="111"/>
        <v>0</v>
      </c>
      <c r="Q61" s="15">
        <f t="shared" si="111"/>
        <v>0</v>
      </c>
      <c r="R61" s="15">
        <f t="shared" si="111"/>
        <v>0</v>
      </c>
      <c r="S61" s="15">
        <f t="shared" si="111"/>
        <v>0</v>
      </c>
      <c r="T61" s="15">
        <f t="shared" si="111"/>
        <v>0</v>
      </c>
      <c r="U61" s="21">
        <f t="shared" si="51"/>
        <v>0</v>
      </c>
    </row>
    <row r="62" spans="2:21" ht="18.75" customHeight="1" x14ac:dyDescent="0.25">
      <c r="B62" s="10" t="s">
        <v>100</v>
      </c>
      <c r="C62" s="10" t="s">
        <v>99</v>
      </c>
      <c r="D62" s="28">
        <v>2500000</v>
      </c>
      <c r="E62" s="59">
        <v>100000</v>
      </c>
      <c r="F62" s="14">
        <v>0</v>
      </c>
      <c r="G62" s="59">
        <f>+E62+F62</f>
        <v>100000</v>
      </c>
      <c r="H62" s="28">
        <v>2500000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21">
        <f t="shared" si="51"/>
        <v>0</v>
      </c>
    </row>
    <row r="63" spans="2:21" ht="16.5" hidden="1" customHeight="1" x14ac:dyDescent="0.25">
      <c r="B63" s="7" t="s">
        <v>101</v>
      </c>
      <c r="C63" s="7" t="s">
        <v>102</v>
      </c>
      <c r="D63" s="37">
        <f t="shared" ref="D63" si="112">+D64+D67</f>
        <v>1500000</v>
      </c>
      <c r="E63" s="57">
        <f>+E64+E67</f>
        <v>6000000</v>
      </c>
      <c r="F63" s="15">
        <f t="shared" ref="F63" si="113">+F64+F67</f>
        <v>0</v>
      </c>
      <c r="G63" s="57">
        <f t="shared" ref="G63:I63" si="114">+G64+G67</f>
        <v>6000000</v>
      </c>
      <c r="H63" s="37">
        <f t="shared" si="114"/>
        <v>3500000</v>
      </c>
      <c r="I63" s="15">
        <f t="shared" si="114"/>
        <v>0</v>
      </c>
      <c r="J63" s="15">
        <f t="shared" ref="J63:R63" si="115">+J64+J67</f>
        <v>0</v>
      </c>
      <c r="K63" s="15">
        <f t="shared" si="115"/>
        <v>0</v>
      </c>
      <c r="L63" s="15">
        <f t="shared" si="115"/>
        <v>0</v>
      </c>
      <c r="M63" s="15">
        <f t="shared" si="115"/>
        <v>0</v>
      </c>
      <c r="N63" s="15">
        <f t="shared" si="115"/>
        <v>0</v>
      </c>
      <c r="O63" s="15">
        <f t="shared" si="115"/>
        <v>0</v>
      </c>
      <c r="P63" s="15">
        <f t="shared" si="115"/>
        <v>0</v>
      </c>
      <c r="Q63" s="15">
        <f t="shared" si="115"/>
        <v>0</v>
      </c>
      <c r="R63" s="15">
        <f t="shared" si="115"/>
        <v>0</v>
      </c>
      <c r="S63" s="15">
        <f t="shared" ref="S63" si="116">+S64+S67</f>
        <v>0</v>
      </c>
      <c r="T63" s="15">
        <f t="shared" ref="T63" si="117">+T64+T67</f>
        <v>0</v>
      </c>
      <c r="U63" s="21">
        <f t="shared" si="51"/>
        <v>0</v>
      </c>
    </row>
    <row r="64" spans="2:21" ht="16.5" hidden="1" customHeight="1" x14ac:dyDescent="0.25">
      <c r="B64" s="7" t="s">
        <v>103</v>
      </c>
      <c r="C64" s="7" t="s">
        <v>104</v>
      </c>
      <c r="D64" s="37">
        <f t="shared" ref="D64" si="118">+D65</f>
        <v>500000</v>
      </c>
      <c r="E64" s="57">
        <f>+E65+E66</f>
        <v>3000000</v>
      </c>
      <c r="F64" s="15">
        <f t="shared" ref="F64:G64" si="119">+F65+F66</f>
        <v>0</v>
      </c>
      <c r="G64" s="57">
        <f t="shared" si="119"/>
        <v>3000000</v>
      </c>
      <c r="H64" s="37">
        <f t="shared" ref="H64" si="120">+H65</f>
        <v>2500000</v>
      </c>
      <c r="I64" s="15">
        <f t="shared" ref="I64" si="121">+I65+I66</f>
        <v>0</v>
      </c>
      <c r="J64" s="15">
        <f t="shared" ref="J64:R64" si="122">+J65+J66</f>
        <v>0</v>
      </c>
      <c r="K64" s="15">
        <f t="shared" si="122"/>
        <v>0</v>
      </c>
      <c r="L64" s="15">
        <f t="shared" si="122"/>
        <v>0</v>
      </c>
      <c r="M64" s="15">
        <f t="shared" si="122"/>
        <v>0</v>
      </c>
      <c r="N64" s="15">
        <f t="shared" si="122"/>
        <v>0</v>
      </c>
      <c r="O64" s="15">
        <f t="shared" si="122"/>
        <v>0</v>
      </c>
      <c r="P64" s="15">
        <f t="shared" si="122"/>
        <v>0</v>
      </c>
      <c r="Q64" s="15">
        <f t="shared" si="122"/>
        <v>0</v>
      </c>
      <c r="R64" s="15">
        <f t="shared" si="122"/>
        <v>0</v>
      </c>
      <c r="S64" s="15">
        <f t="shared" ref="S64" si="123">+S65+S66</f>
        <v>0</v>
      </c>
      <c r="T64" s="15">
        <f t="shared" ref="T64" si="124">+T65+T66</f>
        <v>0</v>
      </c>
      <c r="U64" s="21">
        <f t="shared" si="51"/>
        <v>0</v>
      </c>
    </row>
    <row r="65" spans="2:21" ht="21" customHeight="1" x14ac:dyDescent="0.25">
      <c r="B65" s="10" t="s">
        <v>105</v>
      </c>
      <c r="C65" s="10" t="s">
        <v>104</v>
      </c>
      <c r="D65" s="28">
        <v>500000</v>
      </c>
      <c r="E65" s="59">
        <v>0</v>
      </c>
      <c r="F65" s="14">
        <v>0</v>
      </c>
      <c r="G65" s="59">
        <f>+E65+F65</f>
        <v>0</v>
      </c>
      <c r="H65" s="28">
        <v>2500000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21">
        <f t="shared" si="51"/>
        <v>0</v>
      </c>
    </row>
    <row r="66" spans="2:21" ht="21" customHeight="1" x14ac:dyDescent="0.25">
      <c r="B66" s="10" t="s">
        <v>108</v>
      </c>
      <c r="C66" s="10" t="s">
        <v>109</v>
      </c>
      <c r="D66" s="37"/>
      <c r="E66" s="59">
        <v>3000000</v>
      </c>
      <c r="F66" s="14">
        <v>0</v>
      </c>
      <c r="G66" s="59">
        <f>+E66+F66</f>
        <v>3000000</v>
      </c>
      <c r="H66" s="37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21">
        <f t="shared" si="51"/>
        <v>0</v>
      </c>
    </row>
    <row r="67" spans="2:21" ht="16.5" hidden="1" customHeight="1" x14ac:dyDescent="0.25">
      <c r="B67" s="7" t="s">
        <v>106</v>
      </c>
      <c r="C67" s="7" t="s">
        <v>107</v>
      </c>
      <c r="D67" s="37">
        <f t="shared" ref="D67" si="125">+D68</f>
        <v>1000000</v>
      </c>
      <c r="E67" s="57">
        <f>+E68</f>
        <v>3000000</v>
      </c>
      <c r="F67" s="15">
        <f t="shared" ref="F67" si="126">+F68</f>
        <v>0</v>
      </c>
      <c r="G67" s="57">
        <f t="shared" ref="G67:H67" si="127">+G68</f>
        <v>3000000</v>
      </c>
      <c r="H67" s="37">
        <f t="shared" si="127"/>
        <v>1000000</v>
      </c>
      <c r="I67" s="15">
        <f t="shared" ref="I67:T67" si="128">+I68</f>
        <v>0</v>
      </c>
      <c r="J67" s="15">
        <f t="shared" si="128"/>
        <v>0</v>
      </c>
      <c r="K67" s="15">
        <f t="shared" si="128"/>
        <v>0</v>
      </c>
      <c r="L67" s="15">
        <f t="shared" si="128"/>
        <v>0</v>
      </c>
      <c r="M67" s="15">
        <f t="shared" si="128"/>
        <v>0</v>
      </c>
      <c r="N67" s="15">
        <f t="shared" si="128"/>
        <v>0</v>
      </c>
      <c r="O67" s="15">
        <f t="shared" si="128"/>
        <v>0</v>
      </c>
      <c r="P67" s="15">
        <f t="shared" si="128"/>
        <v>0</v>
      </c>
      <c r="Q67" s="15">
        <f t="shared" si="128"/>
        <v>0</v>
      </c>
      <c r="R67" s="15">
        <f t="shared" si="128"/>
        <v>0</v>
      </c>
      <c r="S67" s="15">
        <f t="shared" si="128"/>
        <v>0</v>
      </c>
      <c r="T67" s="15">
        <f t="shared" si="128"/>
        <v>0</v>
      </c>
      <c r="U67" s="21">
        <f t="shared" si="51"/>
        <v>0</v>
      </c>
    </row>
    <row r="68" spans="2:21" ht="21" customHeight="1" x14ac:dyDescent="0.25">
      <c r="B68" s="10" t="s">
        <v>110</v>
      </c>
      <c r="C68" s="10" t="s">
        <v>107</v>
      </c>
      <c r="D68" s="28">
        <v>1000000</v>
      </c>
      <c r="E68" s="59">
        <v>3000000</v>
      </c>
      <c r="F68" s="14">
        <v>0</v>
      </c>
      <c r="G68" s="59">
        <f>+E68+F68</f>
        <v>3000000</v>
      </c>
      <c r="H68" s="28">
        <v>1000000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21">
        <f t="shared" ref="U68:U99" si="129">+SUM(I68:T68)</f>
        <v>0</v>
      </c>
    </row>
    <row r="69" spans="2:21" ht="21" hidden="1" customHeight="1" x14ac:dyDescent="0.25">
      <c r="B69" s="7" t="s">
        <v>111</v>
      </c>
      <c r="C69" s="7" t="s">
        <v>112</v>
      </c>
      <c r="D69" s="37">
        <f t="shared" ref="D69" si="130">+D70+D72</f>
        <v>15050000</v>
      </c>
      <c r="E69" s="57">
        <f>+E70+E72</f>
        <v>20500000</v>
      </c>
      <c r="F69" s="15">
        <f t="shared" ref="F69" si="131">+F70+F72</f>
        <v>0</v>
      </c>
      <c r="G69" s="57">
        <f t="shared" ref="G69:I69" si="132">+G70+G72</f>
        <v>20500000</v>
      </c>
      <c r="H69" s="37">
        <f t="shared" si="132"/>
        <v>15050000</v>
      </c>
      <c r="I69" s="15">
        <f t="shared" si="132"/>
        <v>0</v>
      </c>
      <c r="J69" s="15">
        <f t="shared" ref="J69:R69" si="133">+J70+J72</f>
        <v>0</v>
      </c>
      <c r="K69" s="15">
        <f t="shared" si="133"/>
        <v>3549955</v>
      </c>
      <c r="L69" s="15">
        <f t="shared" si="133"/>
        <v>0</v>
      </c>
      <c r="M69" s="15">
        <f t="shared" si="133"/>
        <v>0</v>
      </c>
      <c r="N69" s="15">
        <f t="shared" si="133"/>
        <v>0</v>
      </c>
      <c r="O69" s="15">
        <f t="shared" si="133"/>
        <v>0</v>
      </c>
      <c r="P69" s="15">
        <f t="shared" si="133"/>
        <v>0</v>
      </c>
      <c r="Q69" s="15">
        <f t="shared" si="133"/>
        <v>0</v>
      </c>
      <c r="R69" s="15">
        <f t="shared" si="133"/>
        <v>0</v>
      </c>
      <c r="S69" s="15">
        <f t="shared" ref="S69" si="134">+S70+S72</f>
        <v>0</v>
      </c>
      <c r="T69" s="15">
        <f t="shared" ref="T69" si="135">+T70+T72</f>
        <v>0</v>
      </c>
      <c r="U69" s="21">
        <f t="shared" si="129"/>
        <v>3549955</v>
      </c>
    </row>
    <row r="70" spans="2:21" ht="21" hidden="1" customHeight="1" x14ac:dyDescent="0.25">
      <c r="B70" s="7" t="s">
        <v>113</v>
      </c>
      <c r="C70" s="7" t="s">
        <v>114</v>
      </c>
      <c r="D70" s="37">
        <f t="shared" ref="D70:E70" si="136">+D71</f>
        <v>15000000</v>
      </c>
      <c r="E70" s="57">
        <f t="shared" si="136"/>
        <v>20000000</v>
      </c>
      <c r="F70" s="15">
        <f t="shared" ref="F70:H70" si="137">+F71</f>
        <v>0</v>
      </c>
      <c r="G70" s="57">
        <f t="shared" si="137"/>
        <v>20000000</v>
      </c>
      <c r="H70" s="37">
        <f t="shared" si="137"/>
        <v>15000000</v>
      </c>
      <c r="I70" s="15">
        <f t="shared" ref="I70:T70" si="138">+I71</f>
        <v>0</v>
      </c>
      <c r="J70" s="15">
        <f t="shared" si="138"/>
        <v>0</v>
      </c>
      <c r="K70" s="15">
        <f t="shared" si="138"/>
        <v>3549955</v>
      </c>
      <c r="L70" s="15">
        <f t="shared" si="138"/>
        <v>0</v>
      </c>
      <c r="M70" s="15">
        <f t="shared" si="138"/>
        <v>0</v>
      </c>
      <c r="N70" s="15">
        <f t="shared" si="138"/>
        <v>0</v>
      </c>
      <c r="O70" s="15">
        <f t="shared" si="138"/>
        <v>0</v>
      </c>
      <c r="P70" s="15">
        <f t="shared" si="138"/>
        <v>0</v>
      </c>
      <c r="Q70" s="15">
        <f t="shared" si="138"/>
        <v>0</v>
      </c>
      <c r="R70" s="15">
        <f t="shared" si="138"/>
        <v>0</v>
      </c>
      <c r="S70" s="15">
        <f t="shared" si="138"/>
        <v>0</v>
      </c>
      <c r="T70" s="15">
        <f t="shared" si="138"/>
        <v>0</v>
      </c>
      <c r="U70" s="21">
        <f t="shared" si="129"/>
        <v>3549955</v>
      </c>
    </row>
    <row r="71" spans="2:21" ht="21" customHeight="1" x14ac:dyDescent="0.25">
      <c r="B71" s="10" t="s">
        <v>115</v>
      </c>
      <c r="C71" s="10" t="s">
        <v>114</v>
      </c>
      <c r="D71" s="28">
        <v>15000000</v>
      </c>
      <c r="E71" s="59">
        <v>20000000</v>
      </c>
      <c r="F71" s="14">
        <v>0</v>
      </c>
      <c r="G71" s="59">
        <f>+E71+F71</f>
        <v>20000000</v>
      </c>
      <c r="H71" s="28">
        <v>15000000</v>
      </c>
      <c r="I71" s="14">
        <v>0</v>
      </c>
      <c r="J71" s="14">
        <v>0</v>
      </c>
      <c r="K71" s="14">
        <v>3549955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21">
        <f t="shared" si="129"/>
        <v>3549955</v>
      </c>
    </row>
    <row r="72" spans="2:21" ht="21" hidden="1" customHeight="1" x14ac:dyDescent="0.25">
      <c r="B72" s="7" t="s">
        <v>116</v>
      </c>
      <c r="C72" s="7" t="s">
        <v>117</v>
      </c>
      <c r="D72" s="37">
        <f t="shared" ref="D72:E72" si="139">+D73</f>
        <v>50000</v>
      </c>
      <c r="E72" s="57">
        <f t="shared" si="139"/>
        <v>500000</v>
      </c>
      <c r="F72" s="15">
        <f t="shared" ref="F72:H72" si="140">+F73</f>
        <v>0</v>
      </c>
      <c r="G72" s="57">
        <f t="shared" si="140"/>
        <v>500000</v>
      </c>
      <c r="H72" s="37">
        <f t="shared" si="140"/>
        <v>50000</v>
      </c>
      <c r="I72" s="15">
        <f t="shared" ref="I72:T72" si="141">+I73</f>
        <v>0</v>
      </c>
      <c r="J72" s="15">
        <f t="shared" si="141"/>
        <v>0</v>
      </c>
      <c r="K72" s="15">
        <f t="shared" si="141"/>
        <v>0</v>
      </c>
      <c r="L72" s="15">
        <f t="shared" si="141"/>
        <v>0</v>
      </c>
      <c r="M72" s="15">
        <f t="shared" si="141"/>
        <v>0</v>
      </c>
      <c r="N72" s="15">
        <f t="shared" si="141"/>
        <v>0</v>
      </c>
      <c r="O72" s="15">
        <f t="shared" si="141"/>
        <v>0</v>
      </c>
      <c r="P72" s="15">
        <f t="shared" si="141"/>
        <v>0</v>
      </c>
      <c r="Q72" s="15">
        <f t="shared" si="141"/>
        <v>0</v>
      </c>
      <c r="R72" s="15">
        <f t="shared" si="141"/>
        <v>0</v>
      </c>
      <c r="S72" s="15">
        <f t="shared" si="141"/>
        <v>0</v>
      </c>
      <c r="T72" s="15">
        <f t="shared" si="141"/>
        <v>0</v>
      </c>
      <c r="U72" s="21">
        <f t="shared" si="129"/>
        <v>0</v>
      </c>
    </row>
    <row r="73" spans="2:21" ht="21" customHeight="1" x14ac:dyDescent="0.25">
      <c r="B73" s="10" t="s">
        <v>118</v>
      </c>
      <c r="C73" s="10" t="s">
        <v>119</v>
      </c>
      <c r="D73" s="28">
        <v>50000</v>
      </c>
      <c r="E73" s="59">
        <v>500000</v>
      </c>
      <c r="F73" s="14">
        <v>0</v>
      </c>
      <c r="G73" s="59">
        <f>+E73+F73</f>
        <v>500000</v>
      </c>
      <c r="H73" s="28">
        <v>50000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21">
        <f t="shared" si="129"/>
        <v>0</v>
      </c>
    </row>
    <row r="74" spans="2:21" ht="21" hidden="1" customHeight="1" x14ac:dyDescent="0.25">
      <c r="B74" s="7" t="s">
        <v>120</v>
      </c>
      <c r="C74" s="7" t="s">
        <v>121</v>
      </c>
      <c r="D74" s="37">
        <f t="shared" ref="D74:E74" si="142">+D75+D77+D79+D81</f>
        <v>1880000</v>
      </c>
      <c r="E74" s="57">
        <f t="shared" si="142"/>
        <v>4500000</v>
      </c>
      <c r="F74" s="15">
        <f t="shared" ref="F74" si="143">+F75+F77+F79+F81</f>
        <v>0</v>
      </c>
      <c r="G74" s="57">
        <f t="shared" ref="G74:I74" si="144">+G75+G77+G79+G81</f>
        <v>4500000</v>
      </c>
      <c r="H74" s="37">
        <f t="shared" si="144"/>
        <v>1880000</v>
      </c>
      <c r="I74" s="15">
        <f t="shared" si="144"/>
        <v>0</v>
      </c>
      <c r="J74" s="15">
        <f t="shared" ref="J74:R74" si="145">+J75+J77+J79+J81</f>
        <v>0</v>
      </c>
      <c r="K74" s="15">
        <f t="shared" si="145"/>
        <v>215270.29</v>
      </c>
      <c r="L74" s="15">
        <f t="shared" si="145"/>
        <v>0</v>
      </c>
      <c r="M74" s="15">
        <f t="shared" si="145"/>
        <v>0</v>
      </c>
      <c r="N74" s="15">
        <f t="shared" si="145"/>
        <v>0</v>
      </c>
      <c r="O74" s="15">
        <f t="shared" si="145"/>
        <v>0</v>
      </c>
      <c r="P74" s="15">
        <f t="shared" si="145"/>
        <v>0</v>
      </c>
      <c r="Q74" s="15">
        <f t="shared" si="145"/>
        <v>0</v>
      </c>
      <c r="R74" s="15">
        <f t="shared" si="145"/>
        <v>0</v>
      </c>
      <c r="S74" s="15">
        <f t="shared" ref="S74" si="146">+S75+S77+S79+S81</f>
        <v>0</v>
      </c>
      <c r="T74" s="15">
        <f t="shared" ref="T74" si="147">+T75+T77+T79+T81</f>
        <v>0</v>
      </c>
      <c r="U74" s="21">
        <f t="shared" si="129"/>
        <v>215270.29</v>
      </c>
    </row>
    <row r="75" spans="2:21" ht="21" hidden="1" customHeight="1" x14ac:dyDescent="0.25">
      <c r="B75" s="7" t="s">
        <v>122</v>
      </c>
      <c r="C75" s="7" t="s">
        <v>123</v>
      </c>
      <c r="D75" s="37">
        <f t="shared" ref="D75:E75" si="148">+D76</f>
        <v>600000</v>
      </c>
      <c r="E75" s="57">
        <f t="shared" si="148"/>
        <v>400000</v>
      </c>
      <c r="F75" s="15">
        <f t="shared" ref="F75:H75" si="149">+F76</f>
        <v>0</v>
      </c>
      <c r="G75" s="57">
        <f t="shared" si="149"/>
        <v>400000</v>
      </c>
      <c r="H75" s="37">
        <f t="shared" si="149"/>
        <v>600000</v>
      </c>
      <c r="I75" s="15">
        <f t="shared" ref="I75:T75" si="150">+I76</f>
        <v>0</v>
      </c>
      <c r="J75" s="15">
        <f t="shared" si="150"/>
        <v>0</v>
      </c>
      <c r="K75" s="15">
        <f t="shared" si="150"/>
        <v>13650.29</v>
      </c>
      <c r="L75" s="15">
        <f t="shared" si="150"/>
        <v>0</v>
      </c>
      <c r="M75" s="15">
        <f t="shared" si="150"/>
        <v>0</v>
      </c>
      <c r="N75" s="15">
        <f t="shared" si="150"/>
        <v>0</v>
      </c>
      <c r="O75" s="15">
        <f t="shared" si="150"/>
        <v>0</v>
      </c>
      <c r="P75" s="15">
        <f t="shared" si="150"/>
        <v>0</v>
      </c>
      <c r="Q75" s="15">
        <f t="shared" si="150"/>
        <v>0</v>
      </c>
      <c r="R75" s="15">
        <f t="shared" si="150"/>
        <v>0</v>
      </c>
      <c r="S75" s="15">
        <f t="shared" si="150"/>
        <v>0</v>
      </c>
      <c r="T75" s="15">
        <f t="shared" si="150"/>
        <v>0</v>
      </c>
      <c r="U75" s="21">
        <f t="shared" si="129"/>
        <v>13650.29</v>
      </c>
    </row>
    <row r="76" spans="2:21" ht="21" customHeight="1" x14ac:dyDescent="0.25">
      <c r="B76" s="10" t="s">
        <v>124</v>
      </c>
      <c r="C76" s="10" t="s">
        <v>123</v>
      </c>
      <c r="D76" s="28">
        <v>600000</v>
      </c>
      <c r="E76" s="59">
        <v>400000</v>
      </c>
      <c r="F76" s="14">
        <v>0</v>
      </c>
      <c r="G76" s="59">
        <f>+E76+F76</f>
        <v>400000</v>
      </c>
      <c r="H76" s="28">
        <v>600000</v>
      </c>
      <c r="I76" s="14">
        <v>0</v>
      </c>
      <c r="J76" s="14">
        <v>0</v>
      </c>
      <c r="K76" s="14">
        <v>13650.29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21">
        <f t="shared" si="129"/>
        <v>13650.29</v>
      </c>
    </row>
    <row r="77" spans="2:21" ht="21" hidden="1" customHeight="1" x14ac:dyDescent="0.25">
      <c r="B77" s="7" t="s">
        <v>125</v>
      </c>
      <c r="C77" s="7" t="s">
        <v>126</v>
      </c>
      <c r="D77" s="37">
        <f t="shared" ref="D77:E77" si="151">+D78</f>
        <v>250000</v>
      </c>
      <c r="E77" s="57">
        <f t="shared" si="151"/>
        <v>100000</v>
      </c>
      <c r="F77" s="15">
        <f t="shared" ref="F77:H77" si="152">+F78</f>
        <v>0</v>
      </c>
      <c r="G77" s="57">
        <f t="shared" si="152"/>
        <v>100000</v>
      </c>
      <c r="H77" s="37">
        <f t="shared" si="152"/>
        <v>250000</v>
      </c>
      <c r="I77" s="15">
        <f t="shared" ref="I77:T77" si="153">+I78</f>
        <v>0</v>
      </c>
      <c r="J77" s="15">
        <f t="shared" si="153"/>
        <v>0</v>
      </c>
      <c r="K77" s="15">
        <f t="shared" si="153"/>
        <v>0</v>
      </c>
      <c r="L77" s="15">
        <f t="shared" si="153"/>
        <v>0</v>
      </c>
      <c r="M77" s="15">
        <f t="shared" si="153"/>
        <v>0</v>
      </c>
      <c r="N77" s="15">
        <f t="shared" si="153"/>
        <v>0</v>
      </c>
      <c r="O77" s="15">
        <f t="shared" si="153"/>
        <v>0</v>
      </c>
      <c r="P77" s="15">
        <f t="shared" si="153"/>
        <v>0</v>
      </c>
      <c r="Q77" s="15">
        <f t="shared" si="153"/>
        <v>0</v>
      </c>
      <c r="R77" s="15">
        <f t="shared" si="153"/>
        <v>0</v>
      </c>
      <c r="S77" s="15">
        <f t="shared" si="153"/>
        <v>0</v>
      </c>
      <c r="T77" s="15">
        <f t="shared" si="153"/>
        <v>0</v>
      </c>
      <c r="U77" s="21">
        <f t="shared" si="129"/>
        <v>0</v>
      </c>
    </row>
    <row r="78" spans="2:21" ht="21" customHeight="1" x14ac:dyDescent="0.25">
      <c r="B78" s="10" t="s">
        <v>127</v>
      </c>
      <c r="C78" s="10" t="s">
        <v>126</v>
      </c>
      <c r="D78" s="28">
        <v>250000</v>
      </c>
      <c r="E78" s="59">
        <v>100000</v>
      </c>
      <c r="F78" s="14">
        <v>0</v>
      </c>
      <c r="G78" s="59">
        <f>+E78+F78</f>
        <v>100000</v>
      </c>
      <c r="H78" s="28">
        <v>250000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21">
        <f t="shared" si="129"/>
        <v>0</v>
      </c>
    </row>
    <row r="79" spans="2:21" ht="21" hidden="1" customHeight="1" x14ac:dyDescent="0.25">
      <c r="B79" s="7" t="s">
        <v>128</v>
      </c>
      <c r="C79" s="7" t="s">
        <v>129</v>
      </c>
      <c r="D79" s="37">
        <f t="shared" ref="D79:E79" si="154">+D80</f>
        <v>30000</v>
      </c>
      <c r="E79" s="57">
        <f t="shared" si="154"/>
        <v>3000000</v>
      </c>
      <c r="F79" s="15">
        <f t="shared" ref="F79:H79" si="155">+F80</f>
        <v>0</v>
      </c>
      <c r="G79" s="57">
        <f t="shared" si="155"/>
        <v>3000000</v>
      </c>
      <c r="H79" s="37">
        <f t="shared" si="155"/>
        <v>30000</v>
      </c>
      <c r="I79" s="15">
        <f t="shared" ref="I79:T79" si="156">+I80</f>
        <v>0</v>
      </c>
      <c r="J79" s="15">
        <f t="shared" si="156"/>
        <v>0</v>
      </c>
      <c r="K79" s="15">
        <f t="shared" si="156"/>
        <v>0</v>
      </c>
      <c r="L79" s="15">
        <f t="shared" si="156"/>
        <v>0</v>
      </c>
      <c r="M79" s="15">
        <f t="shared" si="156"/>
        <v>0</v>
      </c>
      <c r="N79" s="15">
        <f t="shared" si="156"/>
        <v>0</v>
      </c>
      <c r="O79" s="15">
        <f t="shared" si="156"/>
        <v>0</v>
      </c>
      <c r="P79" s="15">
        <f t="shared" si="156"/>
        <v>0</v>
      </c>
      <c r="Q79" s="15">
        <f t="shared" si="156"/>
        <v>0</v>
      </c>
      <c r="R79" s="15">
        <f t="shared" si="156"/>
        <v>0</v>
      </c>
      <c r="S79" s="15">
        <f t="shared" si="156"/>
        <v>0</v>
      </c>
      <c r="T79" s="15">
        <f t="shared" si="156"/>
        <v>0</v>
      </c>
      <c r="U79" s="21">
        <f t="shared" si="129"/>
        <v>0</v>
      </c>
    </row>
    <row r="80" spans="2:21" ht="21" customHeight="1" x14ac:dyDescent="0.25">
      <c r="B80" s="10" t="s">
        <v>130</v>
      </c>
      <c r="C80" s="10" t="s">
        <v>129</v>
      </c>
      <c r="D80" s="28">
        <v>30000</v>
      </c>
      <c r="E80" s="59">
        <v>3000000</v>
      </c>
      <c r="F80" s="14">
        <v>0</v>
      </c>
      <c r="G80" s="59">
        <f>+E80+F80</f>
        <v>3000000</v>
      </c>
      <c r="H80" s="28">
        <v>30000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21">
        <f t="shared" si="129"/>
        <v>0</v>
      </c>
    </row>
    <row r="81" spans="2:23" ht="21" hidden="1" customHeight="1" x14ac:dyDescent="0.25">
      <c r="B81" s="7" t="s">
        <v>131</v>
      </c>
      <c r="C81" s="7" t="s">
        <v>132</v>
      </c>
      <c r="D81" s="37">
        <f t="shared" ref="D81:E81" si="157">+D82</f>
        <v>1000000</v>
      </c>
      <c r="E81" s="57">
        <f t="shared" si="157"/>
        <v>1000000</v>
      </c>
      <c r="F81" s="15">
        <f t="shared" ref="F81:H81" si="158">+F82</f>
        <v>0</v>
      </c>
      <c r="G81" s="57">
        <f t="shared" si="158"/>
        <v>1000000</v>
      </c>
      <c r="H81" s="37">
        <f t="shared" si="158"/>
        <v>1000000</v>
      </c>
      <c r="I81" s="15">
        <f t="shared" ref="I81:T81" si="159">+I82</f>
        <v>0</v>
      </c>
      <c r="J81" s="15">
        <f t="shared" si="159"/>
        <v>0</v>
      </c>
      <c r="K81" s="15">
        <f t="shared" si="159"/>
        <v>201620</v>
      </c>
      <c r="L81" s="15">
        <f t="shared" si="159"/>
        <v>0</v>
      </c>
      <c r="M81" s="15">
        <f t="shared" si="159"/>
        <v>0</v>
      </c>
      <c r="N81" s="15">
        <f t="shared" si="159"/>
        <v>0</v>
      </c>
      <c r="O81" s="15">
        <f t="shared" si="159"/>
        <v>0</v>
      </c>
      <c r="P81" s="15">
        <f t="shared" si="159"/>
        <v>0</v>
      </c>
      <c r="Q81" s="15">
        <f t="shared" si="159"/>
        <v>0</v>
      </c>
      <c r="R81" s="15">
        <f t="shared" si="159"/>
        <v>0</v>
      </c>
      <c r="S81" s="15">
        <f t="shared" si="159"/>
        <v>0</v>
      </c>
      <c r="T81" s="15">
        <f t="shared" si="159"/>
        <v>0</v>
      </c>
      <c r="U81" s="21">
        <f t="shared" si="129"/>
        <v>201620</v>
      </c>
    </row>
    <row r="82" spans="2:23" ht="23.25" customHeight="1" x14ac:dyDescent="0.25">
      <c r="B82" s="10" t="s">
        <v>133</v>
      </c>
      <c r="C82" s="10" t="s">
        <v>132</v>
      </c>
      <c r="D82" s="28">
        <v>1000000</v>
      </c>
      <c r="E82" s="59">
        <v>1000000</v>
      </c>
      <c r="F82" s="14">
        <v>0</v>
      </c>
      <c r="G82" s="59">
        <f>+E82+F82</f>
        <v>1000000</v>
      </c>
      <c r="H82" s="28">
        <v>1000000</v>
      </c>
      <c r="I82" s="14">
        <v>0</v>
      </c>
      <c r="J82" s="14">
        <v>0</v>
      </c>
      <c r="K82" s="14">
        <v>201620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21">
        <f t="shared" si="129"/>
        <v>201620</v>
      </c>
      <c r="W82" s="19"/>
    </row>
    <row r="83" spans="2:23" ht="21" hidden="1" customHeight="1" x14ac:dyDescent="0.25">
      <c r="B83" s="7" t="s">
        <v>134</v>
      </c>
      <c r="C83" s="7" t="s">
        <v>135</v>
      </c>
      <c r="D83" s="15">
        <f t="shared" ref="D83:E83" si="160">+D84+D87+D89+D91</f>
        <v>14400000</v>
      </c>
      <c r="E83" s="57">
        <f t="shared" si="160"/>
        <v>21600000</v>
      </c>
      <c r="F83" s="15">
        <f t="shared" ref="F83" si="161">+F84+F87+F89+F91</f>
        <v>0</v>
      </c>
      <c r="G83" s="57">
        <f t="shared" ref="G83:I83" si="162">+G84+G87+G89+G91</f>
        <v>21600000</v>
      </c>
      <c r="H83" s="15">
        <f t="shared" si="162"/>
        <v>14400000</v>
      </c>
      <c r="I83" s="15">
        <f t="shared" si="162"/>
        <v>869353.2</v>
      </c>
      <c r="J83" s="15">
        <f t="shared" ref="J83" si="163">+J84+J87+J89+J91</f>
        <v>709732.62</v>
      </c>
      <c r="K83" s="15">
        <f t="shared" ref="K83" si="164">+K84+K87+K89+K91</f>
        <v>774302.46</v>
      </c>
      <c r="L83" s="15">
        <f t="shared" ref="L83" si="165">+L84+L87+L89+L91</f>
        <v>0</v>
      </c>
      <c r="M83" s="15">
        <f t="shared" ref="M83" si="166">+M84+M87+M89+M91</f>
        <v>0</v>
      </c>
      <c r="N83" s="15">
        <f t="shared" ref="N83" si="167">+N84+N87+N89+N91</f>
        <v>0</v>
      </c>
      <c r="O83" s="15">
        <f t="shared" ref="O83" si="168">+O84+O87+O89+O91</f>
        <v>0</v>
      </c>
      <c r="P83" s="15">
        <f t="shared" ref="P83" si="169">+P84+P87+P89+P91</f>
        <v>0</v>
      </c>
      <c r="Q83" s="15">
        <f t="shared" ref="Q83" si="170">+Q84+Q87+Q89+Q91</f>
        <v>0</v>
      </c>
      <c r="R83" s="15">
        <f t="shared" ref="R83" si="171">+R84+R87+R89+R91</f>
        <v>0</v>
      </c>
      <c r="S83" s="15">
        <f t="shared" ref="S83" si="172">+S84+S87+S89+S91</f>
        <v>0</v>
      </c>
      <c r="T83" s="15">
        <f t="shared" ref="T83" si="173">+T84+T87+T89+T91</f>
        <v>0</v>
      </c>
      <c r="U83" s="21">
        <f t="shared" si="129"/>
        <v>2353388.2799999998</v>
      </c>
    </row>
    <row r="84" spans="2:23" ht="21" hidden="1" customHeight="1" x14ac:dyDescent="0.25">
      <c r="B84" s="7" t="s">
        <v>136</v>
      </c>
      <c r="C84" s="7" t="s">
        <v>137</v>
      </c>
      <c r="D84" s="37">
        <f t="shared" ref="D84" si="174">+D85</f>
        <v>5200000</v>
      </c>
      <c r="E84" s="57">
        <f t="shared" ref="E84" si="175">+E85+E86</f>
        <v>11500000</v>
      </c>
      <c r="F84" s="15">
        <f t="shared" ref="F84:G84" si="176">+F85+F86</f>
        <v>0</v>
      </c>
      <c r="G84" s="57">
        <f t="shared" si="176"/>
        <v>11500000</v>
      </c>
      <c r="H84" s="37">
        <f t="shared" ref="H84" si="177">+H85</f>
        <v>5200000</v>
      </c>
      <c r="I84" s="15">
        <f t="shared" ref="I84" si="178">+I85+I86</f>
        <v>706408.2</v>
      </c>
      <c r="J84" s="15">
        <f t="shared" ref="J84:R84" si="179">+J85+J86</f>
        <v>709732.62</v>
      </c>
      <c r="K84" s="15">
        <f t="shared" si="179"/>
        <v>714302.46</v>
      </c>
      <c r="L84" s="15">
        <f t="shared" si="179"/>
        <v>0</v>
      </c>
      <c r="M84" s="15">
        <f t="shared" si="179"/>
        <v>0</v>
      </c>
      <c r="N84" s="15">
        <f t="shared" si="179"/>
        <v>0</v>
      </c>
      <c r="O84" s="15">
        <f t="shared" si="179"/>
        <v>0</v>
      </c>
      <c r="P84" s="15">
        <f t="shared" si="179"/>
        <v>0</v>
      </c>
      <c r="Q84" s="15">
        <f t="shared" si="179"/>
        <v>0</v>
      </c>
      <c r="R84" s="15">
        <f t="shared" si="179"/>
        <v>0</v>
      </c>
      <c r="S84" s="15">
        <f t="shared" ref="S84:T84" si="180">+S85+S86</f>
        <v>0</v>
      </c>
      <c r="T84" s="15">
        <f t="shared" si="180"/>
        <v>0</v>
      </c>
      <c r="U84" s="21">
        <f t="shared" si="129"/>
        <v>2130443.2799999998</v>
      </c>
    </row>
    <row r="85" spans="2:23" ht="21.75" customHeight="1" x14ac:dyDescent="0.25">
      <c r="B85" s="10" t="s">
        <v>138</v>
      </c>
      <c r="C85" s="10" t="s">
        <v>137</v>
      </c>
      <c r="D85" s="28">
        <v>5200000</v>
      </c>
      <c r="E85" s="59">
        <v>10000000</v>
      </c>
      <c r="F85" s="14">
        <v>0</v>
      </c>
      <c r="G85" s="59">
        <f>+E85+F85</f>
        <v>10000000</v>
      </c>
      <c r="H85" s="28">
        <v>5200000</v>
      </c>
      <c r="I85" s="14">
        <v>706408.2</v>
      </c>
      <c r="J85" s="14">
        <v>709732.62</v>
      </c>
      <c r="K85" s="14">
        <v>714302.46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21">
        <f t="shared" si="129"/>
        <v>2130443.2799999998</v>
      </c>
    </row>
    <row r="86" spans="2:23" ht="21" customHeight="1" x14ac:dyDescent="0.25">
      <c r="B86" s="10" t="s">
        <v>485</v>
      </c>
      <c r="C86" s="10" t="s">
        <v>486</v>
      </c>
      <c r="D86" s="28">
        <v>5200000</v>
      </c>
      <c r="E86" s="59">
        <v>1500000</v>
      </c>
      <c r="F86" s="14">
        <v>0</v>
      </c>
      <c r="G86" s="59">
        <f>+E86+F86</f>
        <v>1500000</v>
      </c>
      <c r="H86" s="28">
        <v>5200000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21">
        <f t="shared" si="129"/>
        <v>0</v>
      </c>
    </row>
    <row r="87" spans="2:23" ht="21" hidden="1" customHeight="1" x14ac:dyDescent="0.25">
      <c r="B87" s="7" t="s">
        <v>139</v>
      </c>
      <c r="C87" s="7" t="s">
        <v>140</v>
      </c>
      <c r="D87" s="37">
        <f t="shared" ref="D87:E87" si="181">+D88</f>
        <v>2000000</v>
      </c>
      <c r="E87" s="57">
        <f t="shared" si="181"/>
        <v>1000000</v>
      </c>
      <c r="F87" s="15">
        <f t="shared" ref="F87:H87" si="182">+F88</f>
        <v>0</v>
      </c>
      <c r="G87" s="57">
        <f t="shared" si="182"/>
        <v>1000000</v>
      </c>
      <c r="H87" s="37">
        <f t="shared" si="182"/>
        <v>2000000</v>
      </c>
      <c r="I87" s="15">
        <f t="shared" ref="I87:T87" si="183">+I88</f>
        <v>0</v>
      </c>
      <c r="J87" s="15">
        <f t="shared" si="183"/>
        <v>0</v>
      </c>
      <c r="K87" s="15">
        <f t="shared" si="183"/>
        <v>60000</v>
      </c>
      <c r="L87" s="15">
        <f t="shared" si="183"/>
        <v>0</v>
      </c>
      <c r="M87" s="15">
        <f t="shared" si="183"/>
        <v>0</v>
      </c>
      <c r="N87" s="15">
        <f t="shared" si="183"/>
        <v>0</v>
      </c>
      <c r="O87" s="15">
        <f t="shared" si="183"/>
        <v>0</v>
      </c>
      <c r="P87" s="15">
        <f t="shared" si="183"/>
        <v>0</v>
      </c>
      <c r="Q87" s="15">
        <f t="shared" si="183"/>
        <v>0</v>
      </c>
      <c r="R87" s="15">
        <f t="shared" si="183"/>
        <v>0</v>
      </c>
      <c r="S87" s="15">
        <f t="shared" si="183"/>
        <v>0</v>
      </c>
      <c r="T87" s="15">
        <f t="shared" si="183"/>
        <v>0</v>
      </c>
      <c r="U87" s="21">
        <f t="shared" si="129"/>
        <v>60000</v>
      </c>
    </row>
    <row r="88" spans="2:23" ht="21" customHeight="1" x14ac:dyDescent="0.25">
      <c r="B88" s="10" t="s">
        <v>141</v>
      </c>
      <c r="C88" s="10" t="s">
        <v>140</v>
      </c>
      <c r="D88" s="28">
        <v>2000000</v>
      </c>
      <c r="E88" s="59">
        <v>1000000</v>
      </c>
      <c r="F88" s="14">
        <v>0</v>
      </c>
      <c r="G88" s="59">
        <f>+E88+F88</f>
        <v>1000000</v>
      </c>
      <c r="H88" s="28">
        <v>2000000</v>
      </c>
      <c r="I88" s="14">
        <v>0</v>
      </c>
      <c r="J88" s="14">
        <v>0</v>
      </c>
      <c r="K88" s="14">
        <v>60000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21">
        <f t="shared" si="129"/>
        <v>60000</v>
      </c>
    </row>
    <row r="89" spans="2:23" ht="21" hidden="1" customHeight="1" x14ac:dyDescent="0.25">
      <c r="B89" s="7" t="s">
        <v>142</v>
      </c>
      <c r="C89" s="7" t="s">
        <v>143</v>
      </c>
      <c r="D89" s="37">
        <f t="shared" ref="D89:E89" si="184">+D90</f>
        <v>3600000</v>
      </c>
      <c r="E89" s="57">
        <f t="shared" si="184"/>
        <v>100000</v>
      </c>
      <c r="F89" s="15">
        <f t="shared" ref="F89:H89" si="185">+F90</f>
        <v>0</v>
      </c>
      <c r="G89" s="57">
        <f t="shared" si="185"/>
        <v>100000</v>
      </c>
      <c r="H89" s="37">
        <f t="shared" si="185"/>
        <v>3600000</v>
      </c>
      <c r="I89" s="15">
        <f t="shared" ref="I89:T89" si="186">+I90</f>
        <v>0</v>
      </c>
      <c r="J89" s="15">
        <f t="shared" si="186"/>
        <v>0</v>
      </c>
      <c r="K89" s="15">
        <f t="shared" si="186"/>
        <v>0</v>
      </c>
      <c r="L89" s="15">
        <f t="shared" si="186"/>
        <v>0</v>
      </c>
      <c r="M89" s="15">
        <f t="shared" si="186"/>
        <v>0</v>
      </c>
      <c r="N89" s="15">
        <f t="shared" si="186"/>
        <v>0</v>
      </c>
      <c r="O89" s="15">
        <f t="shared" si="186"/>
        <v>0</v>
      </c>
      <c r="P89" s="15">
        <f t="shared" si="186"/>
        <v>0</v>
      </c>
      <c r="Q89" s="15">
        <f t="shared" si="186"/>
        <v>0</v>
      </c>
      <c r="R89" s="15">
        <f t="shared" si="186"/>
        <v>0</v>
      </c>
      <c r="S89" s="15">
        <f t="shared" si="186"/>
        <v>0</v>
      </c>
      <c r="T89" s="15">
        <f t="shared" si="186"/>
        <v>0</v>
      </c>
      <c r="U89" s="21">
        <f t="shared" si="129"/>
        <v>0</v>
      </c>
    </row>
    <row r="90" spans="2:23" ht="21" customHeight="1" x14ac:dyDescent="0.25">
      <c r="B90" s="10" t="s">
        <v>144</v>
      </c>
      <c r="C90" s="10" t="s">
        <v>145</v>
      </c>
      <c r="D90" s="28">
        <v>3600000</v>
      </c>
      <c r="E90" s="59">
        <v>100000</v>
      </c>
      <c r="F90" s="14">
        <v>0</v>
      </c>
      <c r="G90" s="59">
        <f>+E90+F90</f>
        <v>100000</v>
      </c>
      <c r="H90" s="28">
        <v>3600000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21">
        <f t="shared" si="129"/>
        <v>0</v>
      </c>
      <c r="W90" s="19"/>
    </row>
    <row r="91" spans="2:23" s="12" customFormat="1" ht="20.25" hidden="1" customHeight="1" x14ac:dyDescent="0.25">
      <c r="B91" s="7" t="s">
        <v>477</v>
      </c>
      <c r="C91" s="7" t="s">
        <v>478</v>
      </c>
      <c r="D91" s="15">
        <f t="shared" ref="D91:E91" si="187">+D92</f>
        <v>3600000</v>
      </c>
      <c r="E91" s="57">
        <f t="shared" si="187"/>
        <v>9000000</v>
      </c>
      <c r="F91" s="15">
        <f t="shared" ref="F91:H91" si="188">+F92</f>
        <v>0</v>
      </c>
      <c r="G91" s="57">
        <f t="shared" si="188"/>
        <v>9000000</v>
      </c>
      <c r="H91" s="15">
        <f t="shared" si="188"/>
        <v>3600000</v>
      </c>
      <c r="I91" s="15">
        <f t="shared" ref="I91:T91" si="189">+I92</f>
        <v>162945</v>
      </c>
      <c r="J91" s="15">
        <f t="shared" si="189"/>
        <v>0</v>
      </c>
      <c r="K91" s="15">
        <f t="shared" si="189"/>
        <v>0</v>
      </c>
      <c r="L91" s="15">
        <f t="shared" si="189"/>
        <v>0</v>
      </c>
      <c r="M91" s="15">
        <f t="shared" si="189"/>
        <v>0</v>
      </c>
      <c r="N91" s="15">
        <f t="shared" si="189"/>
        <v>0</v>
      </c>
      <c r="O91" s="15">
        <f t="shared" si="189"/>
        <v>0</v>
      </c>
      <c r="P91" s="15">
        <f t="shared" si="189"/>
        <v>0</v>
      </c>
      <c r="Q91" s="15">
        <f t="shared" si="189"/>
        <v>0</v>
      </c>
      <c r="R91" s="15">
        <f t="shared" si="189"/>
        <v>0</v>
      </c>
      <c r="S91" s="15">
        <f t="shared" si="189"/>
        <v>0</v>
      </c>
      <c r="T91" s="15">
        <f t="shared" si="189"/>
        <v>0</v>
      </c>
      <c r="U91" s="21">
        <f t="shared" si="129"/>
        <v>162945</v>
      </c>
    </row>
    <row r="92" spans="2:23" ht="21" customHeight="1" x14ac:dyDescent="0.25">
      <c r="B92" s="10" t="s">
        <v>479</v>
      </c>
      <c r="C92" s="10" t="s">
        <v>480</v>
      </c>
      <c r="D92" s="28">
        <v>3600000</v>
      </c>
      <c r="E92" s="59">
        <v>9000000</v>
      </c>
      <c r="F92" s="14">
        <v>0</v>
      </c>
      <c r="G92" s="59">
        <f>+E92+F92</f>
        <v>9000000</v>
      </c>
      <c r="H92" s="28">
        <v>3600000</v>
      </c>
      <c r="I92" s="14">
        <v>162945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21">
        <f t="shared" si="129"/>
        <v>162945</v>
      </c>
    </row>
    <row r="93" spans="2:23" ht="21" hidden="1" customHeight="1" x14ac:dyDescent="0.25">
      <c r="B93" s="7" t="s">
        <v>146</v>
      </c>
      <c r="C93" s="7" t="s">
        <v>147</v>
      </c>
      <c r="D93" s="37">
        <f t="shared" ref="D93:E93" si="190">+D94+D96</f>
        <v>15000000</v>
      </c>
      <c r="E93" s="57">
        <f t="shared" si="190"/>
        <v>33000000</v>
      </c>
      <c r="F93" s="15">
        <f t="shared" ref="F93" si="191">+F94+F96</f>
        <v>2000000</v>
      </c>
      <c r="G93" s="57">
        <f t="shared" ref="G93:I93" si="192">+G94+G96</f>
        <v>35000000</v>
      </c>
      <c r="H93" s="37">
        <f t="shared" si="192"/>
        <v>15000000</v>
      </c>
      <c r="I93" s="15">
        <f t="shared" si="192"/>
        <v>1771491.91</v>
      </c>
      <c r="J93" s="15">
        <f t="shared" ref="J93:R93" si="193">+J94+J96</f>
        <v>1809326.16</v>
      </c>
      <c r="K93" s="15">
        <f t="shared" si="193"/>
        <v>3830514.23</v>
      </c>
      <c r="L93" s="15">
        <f t="shared" si="193"/>
        <v>0</v>
      </c>
      <c r="M93" s="15">
        <f t="shared" si="193"/>
        <v>0</v>
      </c>
      <c r="N93" s="15">
        <f t="shared" si="193"/>
        <v>0</v>
      </c>
      <c r="O93" s="15">
        <f t="shared" si="193"/>
        <v>0</v>
      </c>
      <c r="P93" s="15">
        <f t="shared" si="193"/>
        <v>0</v>
      </c>
      <c r="Q93" s="15">
        <f t="shared" si="193"/>
        <v>0</v>
      </c>
      <c r="R93" s="15">
        <f t="shared" si="193"/>
        <v>0</v>
      </c>
      <c r="S93" s="15">
        <f t="shared" ref="S93" si="194">+S94+S96</f>
        <v>0</v>
      </c>
      <c r="T93" s="15">
        <f t="shared" ref="T93" si="195">+T94+T96</f>
        <v>0</v>
      </c>
      <c r="U93" s="21">
        <f t="shared" si="129"/>
        <v>7411332.2999999998</v>
      </c>
    </row>
    <row r="94" spans="2:23" ht="21" hidden="1" customHeight="1" x14ac:dyDescent="0.25">
      <c r="B94" s="7" t="s">
        <v>148</v>
      </c>
      <c r="C94" s="7" t="s">
        <v>149</v>
      </c>
      <c r="D94" s="37">
        <f t="shared" ref="D94:E94" si="196">+D95</f>
        <v>2000000</v>
      </c>
      <c r="E94" s="57">
        <f t="shared" si="196"/>
        <v>15000000</v>
      </c>
      <c r="F94" s="15">
        <f t="shared" ref="F94:H94" si="197">+F95</f>
        <v>0</v>
      </c>
      <c r="G94" s="57">
        <f t="shared" si="197"/>
        <v>15000000</v>
      </c>
      <c r="H94" s="37">
        <f t="shared" si="197"/>
        <v>2000000</v>
      </c>
      <c r="I94" s="15">
        <f t="shared" ref="I94:T94" si="198">+I95</f>
        <v>0</v>
      </c>
      <c r="J94" s="15">
        <f t="shared" si="198"/>
        <v>0</v>
      </c>
      <c r="K94" s="15">
        <f t="shared" si="198"/>
        <v>2089531.99</v>
      </c>
      <c r="L94" s="15">
        <f t="shared" si="198"/>
        <v>0</v>
      </c>
      <c r="M94" s="15">
        <f t="shared" si="198"/>
        <v>0</v>
      </c>
      <c r="N94" s="15">
        <f t="shared" si="198"/>
        <v>0</v>
      </c>
      <c r="O94" s="15">
        <f t="shared" si="198"/>
        <v>0</v>
      </c>
      <c r="P94" s="15">
        <f t="shared" si="198"/>
        <v>0</v>
      </c>
      <c r="Q94" s="15">
        <f t="shared" si="198"/>
        <v>0</v>
      </c>
      <c r="R94" s="15">
        <f t="shared" si="198"/>
        <v>0</v>
      </c>
      <c r="S94" s="15">
        <f t="shared" si="198"/>
        <v>0</v>
      </c>
      <c r="T94" s="15">
        <f t="shared" si="198"/>
        <v>0</v>
      </c>
      <c r="U94" s="21">
        <f t="shared" si="129"/>
        <v>2089531.99</v>
      </c>
    </row>
    <row r="95" spans="2:23" ht="21" customHeight="1" x14ac:dyDescent="0.25">
      <c r="B95" s="10" t="s">
        <v>150</v>
      </c>
      <c r="C95" s="10" t="s">
        <v>149</v>
      </c>
      <c r="D95" s="28">
        <v>2000000</v>
      </c>
      <c r="E95" s="59">
        <v>15000000</v>
      </c>
      <c r="F95" s="14">
        <v>0</v>
      </c>
      <c r="G95" s="59">
        <f>+E95+F95</f>
        <v>15000000</v>
      </c>
      <c r="H95" s="28">
        <v>2000000</v>
      </c>
      <c r="I95" s="14">
        <v>0</v>
      </c>
      <c r="J95" s="14">
        <v>0</v>
      </c>
      <c r="K95" s="14">
        <v>2089531.99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21">
        <f t="shared" si="129"/>
        <v>2089531.99</v>
      </c>
    </row>
    <row r="96" spans="2:23" ht="21" hidden="1" customHeight="1" x14ac:dyDescent="0.25">
      <c r="B96" s="7" t="s">
        <v>151</v>
      </c>
      <c r="C96" s="7" t="s">
        <v>152</v>
      </c>
      <c r="D96" s="37">
        <f t="shared" ref="D96:E96" si="199">+D97</f>
        <v>13000000</v>
      </c>
      <c r="E96" s="57">
        <f t="shared" si="199"/>
        <v>18000000</v>
      </c>
      <c r="F96" s="15">
        <f t="shared" ref="F96:H96" si="200">+F97</f>
        <v>2000000</v>
      </c>
      <c r="G96" s="57">
        <f t="shared" si="200"/>
        <v>20000000</v>
      </c>
      <c r="H96" s="37">
        <f t="shared" si="200"/>
        <v>13000000</v>
      </c>
      <c r="I96" s="15">
        <f t="shared" ref="I96:T96" si="201">+I97</f>
        <v>1771491.91</v>
      </c>
      <c r="J96" s="15">
        <f t="shared" si="201"/>
        <v>1809326.16</v>
      </c>
      <c r="K96" s="15">
        <f t="shared" si="201"/>
        <v>1740982.24</v>
      </c>
      <c r="L96" s="15">
        <f t="shared" si="201"/>
        <v>0</v>
      </c>
      <c r="M96" s="15">
        <f t="shared" si="201"/>
        <v>0</v>
      </c>
      <c r="N96" s="15">
        <f t="shared" si="201"/>
        <v>0</v>
      </c>
      <c r="O96" s="15">
        <f t="shared" si="201"/>
        <v>0</v>
      </c>
      <c r="P96" s="15">
        <f t="shared" si="201"/>
        <v>0</v>
      </c>
      <c r="Q96" s="15">
        <f t="shared" si="201"/>
        <v>0</v>
      </c>
      <c r="R96" s="15">
        <f t="shared" si="201"/>
        <v>0</v>
      </c>
      <c r="S96" s="15">
        <f t="shared" si="201"/>
        <v>0</v>
      </c>
      <c r="T96" s="15">
        <f t="shared" si="201"/>
        <v>0</v>
      </c>
      <c r="U96" s="21">
        <f t="shared" si="129"/>
        <v>5321800.3099999996</v>
      </c>
    </row>
    <row r="97" spans="2:21" ht="21" customHeight="1" x14ac:dyDescent="0.25">
      <c r="B97" s="10" t="s">
        <v>153</v>
      </c>
      <c r="C97" s="10" t="s">
        <v>152</v>
      </c>
      <c r="D97" s="28">
        <v>13000000</v>
      </c>
      <c r="E97" s="59">
        <v>18000000</v>
      </c>
      <c r="F97" s="14">
        <v>2000000</v>
      </c>
      <c r="G97" s="59">
        <f>+E97+F97</f>
        <v>20000000</v>
      </c>
      <c r="H97" s="28">
        <v>13000000</v>
      </c>
      <c r="I97" s="14">
        <v>1771491.91</v>
      </c>
      <c r="J97" s="14">
        <v>1809326.16</v>
      </c>
      <c r="K97" s="14">
        <v>1740982.24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21">
        <f t="shared" si="129"/>
        <v>5321800.3099999996</v>
      </c>
    </row>
    <row r="98" spans="2:21" ht="32.25" hidden="1" customHeight="1" x14ac:dyDescent="0.25">
      <c r="B98" s="7" t="s">
        <v>154</v>
      </c>
      <c r="C98" s="7" t="s">
        <v>494</v>
      </c>
      <c r="D98" s="37">
        <f t="shared" ref="D98:E98" si="202">+D99+D106</f>
        <v>5700000</v>
      </c>
      <c r="E98" s="57">
        <f t="shared" si="202"/>
        <v>45604000</v>
      </c>
      <c r="F98" s="15">
        <f t="shared" ref="F98" si="203">+F99+F106</f>
        <v>2000000</v>
      </c>
      <c r="G98" s="57">
        <f t="shared" ref="G98:I98" si="204">+G99+G106</f>
        <v>47604000</v>
      </c>
      <c r="H98" s="37">
        <f t="shared" si="204"/>
        <v>5700000</v>
      </c>
      <c r="I98" s="15">
        <f t="shared" si="204"/>
        <v>230581.44</v>
      </c>
      <c r="J98" s="15">
        <f t="shared" ref="J98:R98" si="205">+J99+J106</f>
        <v>689704.67</v>
      </c>
      <c r="K98" s="15">
        <f t="shared" si="205"/>
        <v>961497.55</v>
      </c>
      <c r="L98" s="15">
        <f t="shared" si="205"/>
        <v>0</v>
      </c>
      <c r="M98" s="15">
        <f t="shared" si="205"/>
        <v>0</v>
      </c>
      <c r="N98" s="15">
        <f t="shared" si="205"/>
        <v>0</v>
      </c>
      <c r="O98" s="15">
        <f t="shared" si="205"/>
        <v>0</v>
      </c>
      <c r="P98" s="15">
        <f t="shared" si="205"/>
        <v>0</v>
      </c>
      <c r="Q98" s="15">
        <f t="shared" si="205"/>
        <v>0</v>
      </c>
      <c r="R98" s="15">
        <f t="shared" si="205"/>
        <v>0</v>
      </c>
      <c r="S98" s="15">
        <f t="shared" ref="S98" si="206">+S99+S106</f>
        <v>0</v>
      </c>
      <c r="T98" s="15">
        <f t="shared" ref="T98" si="207">+T99+T106</f>
        <v>0</v>
      </c>
      <c r="U98" s="21">
        <f t="shared" si="129"/>
        <v>1881783.6600000001</v>
      </c>
    </row>
    <row r="99" spans="2:21" ht="21" hidden="1" customHeight="1" x14ac:dyDescent="0.25">
      <c r="B99" s="7" t="s">
        <v>155</v>
      </c>
      <c r="C99" s="7" t="s">
        <v>156</v>
      </c>
      <c r="D99" s="37">
        <f t="shared" ref="D99:E99" si="208">+SUM(D100:D105)</f>
        <v>1900000</v>
      </c>
      <c r="E99" s="57">
        <f t="shared" si="208"/>
        <v>27904000</v>
      </c>
      <c r="F99" s="15">
        <f t="shared" ref="F99" si="209">+SUM(F100:F105)</f>
        <v>2000000</v>
      </c>
      <c r="G99" s="57">
        <f t="shared" ref="G99" si="210">+SUM(G100:G105)</f>
        <v>29904000</v>
      </c>
      <c r="H99" s="37">
        <f t="shared" ref="H99:I99" si="211">+SUM(H100:H105)</f>
        <v>1900000</v>
      </c>
      <c r="I99" s="15">
        <f t="shared" si="211"/>
        <v>0</v>
      </c>
      <c r="J99" s="15">
        <f t="shared" ref="J99:R99" si="212">+SUM(J100:J105)</f>
        <v>312464</v>
      </c>
      <c r="K99" s="15">
        <f t="shared" si="212"/>
        <v>0</v>
      </c>
      <c r="L99" s="15">
        <f t="shared" si="212"/>
        <v>0</v>
      </c>
      <c r="M99" s="15">
        <f t="shared" si="212"/>
        <v>0</v>
      </c>
      <c r="N99" s="15">
        <f t="shared" si="212"/>
        <v>0</v>
      </c>
      <c r="O99" s="15">
        <f t="shared" si="212"/>
        <v>0</v>
      </c>
      <c r="P99" s="15">
        <f t="shared" si="212"/>
        <v>0</v>
      </c>
      <c r="Q99" s="15">
        <f t="shared" si="212"/>
        <v>0</v>
      </c>
      <c r="R99" s="15">
        <f t="shared" si="212"/>
        <v>0</v>
      </c>
      <c r="S99" s="15">
        <f t="shared" ref="S99" si="213">+SUM(S100:S105)</f>
        <v>0</v>
      </c>
      <c r="T99" s="15">
        <f t="shared" ref="T99" si="214">+SUM(T100:T105)</f>
        <v>0</v>
      </c>
      <c r="U99" s="21">
        <f t="shared" si="129"/>
        <v>312464</v>
      </c>
    </row>
    <row r="100" spans="2:21" ht="21" customHeight="1" x14ac:dyDescent="0.25">
      <c r="B100" s="10" t="s">
        <v>157</v>
      </c>
      <c r="C100" s="10" t="s">
        <v>158</v>
      </c>
      <c r="D100" s="28">
        <v>100000</v>
      </c>
      <c r="E100" s="59">
        <v>5000000</v>
      </c>
      <c r="F100" s="14">
        <v>2000000</v>
      </c>
      <c r="G100" s="59">
        <f>+E100+F100</f>
        <v>7000000</v>
      </c>
      <c r="H100" s="28">
        <v>100000</v>
      </c>
      <c r="I100" s="14">
        <v>0</v>
      </c>
      <c r="J100" s="14">
        <v>312464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21">
        <f t="shared" ref="U100:U137" si="215">+SUM(I100:T100)</f>
        <v>312464</v>
      </c>
    </row>
    <row r="101" spans="2:21" ht="21" customHeight="1" x14ac:dyDescent="0.25">
      <c r="B101" s="10" t="s">
        <v>159</v>
      </c>
      <c r="C101" s="10" t="s">
        <v>160</v>
      </c>
      <c r="D101" s="28">
        <v>100000</v>
      </c>
      <c r="E101" s="59">
        <v>1000000</v>
      </c>
      <c r="F101" s="14">
        <v>0</v>
      </c>
      <c r="G101" s="59">
        <f t="shared" ref="G101:G105" si="216">+E101+F101</f>
        <v>1000000</v>
      </c>
      <c r="H101" s="28">
        <v>100000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21">
        <f t="shared" si="215"/>
        <v>0</v>
      </c>
    </row>
    <row r="102" spans="2:21" ht="21" customHeight="1" x14ac:dyDescent="0.25">
      <c r="B102" s="10" t="s">
        <v>161</v>
      </c>
      <c r="C102" s="10" t="s">
        <v>162</v>
      </c>
      <c r="D102" s="28">
        <v>50000</v>
      </c>
      <c r="E102" s="59">
        <v>1500000</v>
      </c>
      <c r="F102" s="14">
        <v>0</v>
      </c>
      <c r="G102" s="59">
        <f t="shared" si="216"/>
        <v>1500000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215"/>
        <v>0</v>
      </c>
    </row>
    <row r="103" spans="2:21" ht="35.25" customHeight="1" x14ac:dyDescent="0.25">
      <c r="B103" s="10" t="s">
        <v>163</v>
      </c>
      <c r="C103" s="10" t="s">
        <v>164</v>
      </c>
      <c r="D103" s="28">
        <v>50000</v>
      </c>
      <c r="E103" s="59">
        <v>100000</v>
      </c>
      <c r="F103" s="14">
        <v>0</v>
      </c>
      <c r="G103" s="59">
        <f t="shared" si="216"/>
        <v>100000</v>
      </c>
      <c r="H103" s="28">
        <v>50000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215"/>
        <v>0</v>
      </c>
    </row>
    <row r="104" spans="2:21" ht="20.25" customHeight="1" x14ac:dyDescent="0.25">
      <c r="B104" s="10" t="s">
        <v>165</v>
      </c>
      <c r="C104" s="10" t="s">
        <v>166</v>
      </c>
      <c r="D104" s="28">
        <v>1500000</v>
      </c>
      <c r="E104" s="59">
        <v>20004000</v>
      </c>
      <c r="F104" s="14">
        <v>0</v>
      </c>
      <c r="G104" s="59">
        <f t="shared" si="216"/>
        <v>20004000</v>
      </c>
      <c r="H104" s="28">
        <v>1500000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21">
        <f t="shared" si="215"/>
        <v>0</v>
      </c>
    </row>
    <row r="105" spans="2:21" ht="34.5" x14ac:dyDescent="0.25">
      <c r="B105" s="10" t="s">
        <v>167</v>
      </c>
      <c r="C105" s="10" t="s">
        <v>168</v>
      </c>
      <c r="D105" s="28">
        <v>100000</v>
      </c>
      <c r="E105" s="59">
        <v>300000</v>
      </c>
      <c r="F105" s="14">
        <v>0</v>
      </c>
      <c r="G105" s="59">
        <f t="shared" si="216"/>
        <v>300000</v>
      </c>
      <c r="H105" s="28">
        <v>100000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21">
        <f t="shared" si="215"/>
        <v>0</v>
      </c>
    </row>
    <row r="106" spans="2:21" ht="9" hidden="1" customHeight="1" x14ac:dyDescent="0.25">
      <c r="B106" s="7" t="s">
        <v>169</v>
      </c>
      <c r="C106" s="7" t="s">
        <v>170</v>
      </c>
      <c r="D106" s="37">
        <f t="shared" ref="D106:E106" si="217">+SUM(D107:D111)</f>
        <v>3800000</v>
      </c>
      <c r="E106" s="57">
        <f t="shared" si="217"/>
        <v>17700000</v>
      </c>
      <c r="F106" s="15">
        <f t="shared" ref="F106" si="218">+SUM(F107:F111)</f>
        <v>0</v>
      </c>
      <c r="G106" s="57">
        <f t="shared" ref="G106:I106" si="219">+SUM(G107:G111)</f>
        <v>17700000</v>
      </c>
      <c r="H106" s="37">
        <f t="shared" si="219"/>
        <v>3800000</v>
      </c>
      <c r="I106" s="15">
        <f t="shared" si="219"/>
        <v>230581.44</v>
      </c>
      <c r="J106" s="15">
        <f t="shared" ref="J106:R106" si="220">+SUM(J107:J111)</f>
        <v>377240.67000000004</v>
      </c>
      <c r="K106" s="15">
        <f t="shared" si="220"/>
        <v>961497.55</v>
      </c>
      <c r="L106" s="15">
        <f t="shared" si="220"/>
        <v>0</v>
      </c>
      <c r="M106" s="15">
        <f t="shared" si="220"/>
        <v>0</v>
      </c>
      <c r="N106" s="15">
        <f t="shared" si="220"/>
        <v>0</v>
      </c>
      <c r="O106" s="15">
        <f t="shared" si="220"/>
        <v>0</v>
      </c>
      <c r="P106" s="15">
        <f t="shared" si="220"/>
        <v>0</v>
      </c>
      <c r="Q106" s="15">
        <f t="shared" si="220"/>
        <v>0</v>
      </c>
      <c r="R106" s="15">
        <f t="shared" si="220"/>
        <v>0</v>
      </c>
      <c r="S106" s="15">
        <f t="shared" ref="S106" si="221">+SUM(S107:S111)</f>
        <v>0</v>
      </c>
      <c r="T106" s="15">
        <f t="shared" ref="T106" si="222">+SUM(T107:T111)</f>
        <v>0</v>
      </c>
      <c r="U106" s="21">
        <f t="shared" si="215"/>
        <v>1569319.6600000001</v>
      </c>
    </row>
    <row r="107" spans="2:21" ht="34.5" x14ac:dyDescent="0.25">
      <c r="B107" s="10" t="s">
        <v>171</v>
      </c>
      <c r="C107" s="10" t="s">
        <v>172</v>
      </c>
      <c r="D107" s="28">
        <v>50000</v>
      </c>
      <c r="E107" s="59">
        <v>100000</v>
      </c>
      <c r="F107" s="14">
        <v>0</v>
      </c>
      <c r="G107" s="59">
        <f>+E107+F107</f>
        <v>100000</v>
      </c>
      <c r="H107" s="28">
        <v>50000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215"/>
        <v>0</v>
      </c>
    </row>
    <row r="108" spans="2:21" ht="20.25" customHeight="1" x14ac:dyDescent="0.25">
      <c r="B108" s="10" t="s">
        <v>173</v>
      </c>
      <c r="C108" s="10" t="s">
        <v>174</v>
      </c>
      <c r="D108" s="28">
        <v>100000</v>
      </c>
      <c r="E108" s="59">
        <v>500000</v>
      </c>
      <c r="F108" s="14">
        <v>0</v>
      </c>
      <c r="G108" s="59">
        <f t="shared" ref="G108:G110" si="223">+E108+F108</f>
        <v>500000</v>
      </c>
      <c r="H108" s="28">
        <v>100000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215"/>
        <v>0</v>
      </c>
    </row>
    <row r="109" spans="2:21" ht="21" customHeight="1" x14ac:dyDescent="0.25">
      <c r="B109" s="10" t="s">
        <v>175</v>
      </c>
      <c r="C109" s="10" t="s">
        <v>176</v>
      </c>
      <c r="D109" s="28">
        <v>50000</v>
      </c>
      <c r="E109" s="59">
        <v>100000</v>
      </c>
      <c r="F109" s="14">
        <v>0</v>
      </c>
      <c r="G109" s="59">
        <f t="shared" si="223"/>
        <v>100000</v>
      </c>
      <c r="H109" s="28">
        <v>50000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21">
        <f t="shared" si="215"/>
        <v>0</v>
      </c>
    </row>
    <row r="110" spans="2:21" ht="34.5" customHeight="1" x14ac:dyDescent="0.25">
      <c r="B110" s="10" t="s">
        <v>177</v>
      </c>
      <c r="C110" s="10" t="s">
        <v>178</v>
      </c>
      <c r="D110" s="28">
        <v>3000000</v>
      </c>
      <c r="E110" s="59">
        <v>15000000</v>
      </c>
      <c r="F110" s="14">
        <v>0</v>
      </c>
      <c r="G110" s="59">
        <f t="shared" si="223"/>
        <v>15000000</v>
      </c>
      <c r="H110" s="28">
        <v>3000000</v>
      </c>
      <c r="I110" s="14">
        <v>230581.44</v>
      </c>
      <c r="J110" s="14">
        <v>225551.67</v>
      </c>
      <c r="K110" s="14">
        <v>961497.55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21">
        <f t="shared" si="215"/>
        <v>1417630.6600000001</v>
      </c>
    </row>
    <row r="111" spans="2:21" ht="34.5" x14ac:dyDescent="0.25">
      <c r="B111" s="10" t="s">
        <v>179</v>
      </c>
      <c r="C111" s="10" t="s">
        <v>180</v>
      </c>
      <c r="D111" s="28">
        <v>600000</v>
      </c>
      <c r="E111" s="59">
        <v>2000000</v>
      </c>
      <c r="F111" s="14">
        <v>0</v>
      </c>
      <c r="G111" s="59">
        <f>+E111+F111</f>
        <v>2000000</v>
      </c>
      <c r="H111" s="28">
        <v>600000</v>
      </c>
      <c r="I111" s="14">
        <v>0</v>
      </c>
      <c r="J111" s="14">
        <v>151689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21">
        <f t="shared" si="215"/>
        <v>151689</v>
      </c>
    </row>
    <row r="112" spans="2:21" ht="30" hidden="1" x14ac:dyDescent="0.25">
      <c r="B112" s="7" t="s">
        <v>181</v>
      </c>
      <c r="C112" s="7" t="s">
        <v>182</v>
      </c>
      <c r="D112" s="37">
        <f t="shared" ref="D112" si="224">+D113+D117+D120+D123+D130</f>
        <v>221586313</v>
      </c>
      <c r="E112" s="57">
        <f t="shared" ref="E112" si="225">+E113++E115+E117+E120+E123+E130</f>
        <v>41234754</v>
      </c>
      <c r="F112" s="15">
        <f t="shared" ref="F112" si="226">+F113+F115+F117+F120+F123+F130</f>
        <v>294534.12999999989</v>
      </c>
      <c r="G112" s="57">
        <f t="shared" ref="G112" si="227">+G113++G115+G117+G120+G123+G130</f>
        <v>41529288.129999995</v>
      </c>
      <c r="H112" s="37">
        <f t="shared" ref="H112" si="228">+H113+H117+H120+H123+H130</f>
        <v>221586313</v>
      </c>
      <c r="I112" s="15">
        <f t="shared" ref="I112" si="229">+I113+I115+I117+I120+I123+I130</f>
        <v>27360</v>
      </c>
      <c r="J112" s="15">
        <f t="shared" ref="J112" si="230">+J113+J115+J117+J120+J123+J130</f>
        <v>132443.20000000001</v>
      </c>
      <c r="K112" s="15">
        <f t="shared" ref="K112" si="231">+K113+K115+K117+K120+K123+K130</f>
        <v>76362.78</v>
      </c>
      <c r="L112" s="15">
        <f t="shared" ref="L112" si="232">+L113+L115+L117+L120+L123+L130</f>
        <v>0</v>
      </c>
      <c r="M112" s="15">
        <f t="shared" ref="M112" si="233">+M113+M115+M117+M120+M123+M130</f>
        <v>0</v>
      </c>
      <c r="N112" s="15">
        <f t="shared" ref="N112" si="234">+N113+N115+N117+N120+N123+N130</f>
        <v>0</v>
      </c>
      <c r="O112" s="15">
        <f t="shared" ref="O112" si="235">+O113+O115+O117+O120+O123+O130</f>
        <v>0</v>
      </c>
      <c r="P112" s="15">
        <f t="shared" ref="P112" si="236">+P113+P115+P117+P120+P123+P130</f>
        <v>0</v>
      </c>
      <c r="Q112" s="15">
        <f t="shared" ref="Q112" si="237">+Q113+Q115+Q117+Q120+Q123+Q130</f>
        <v>0</v>
      </c>
      <c r="R112" s="15">
        <f t="shared" ref="R112" si="238">+R113+R115+R117+R120+R123+R130</f>
        <v>0</v>
      </c>
      <c r="S112" s="15">
        <f t="shared" ref="S112" si="239">+S113+S115+S117+S120+S123+S130</f>
        <v>0</v>
      </c>
      <c r="T112" s="15">
        <f t="shared" ref="T112" si="240">+T113+T115+T117+T120+T123+T130</f>
        <v>0</v>
      </c>
      <c r="U112" s="21">
        <f t="shared" si="215"/>
        <v>236165.98</v>
      </c>
    </row>
    <row r="113" spans="2:21" hidden="1" x14ac:dyDescent="0.25">
      <c r="B113" s="7" t="s">
        <v>183</v>
      </c>
      <c r="C113" s="7" t="s">
        <v>184</v>
      </c>
      <c r="D113" s="37">
        <f t="shared" ref="D113:E115" si="241">+D114</f>
        <v>240000</v>
      </c>
      <c r="E113" s="57">
        <f t="shared" si="241"/>
        <v>200000</v>
      </c>
      <c r="F113" s="15">
        <f t="shared" ref="F113:H115" si="242">+F114</f>
        <v>0</v>
      </c>
      <c r="G113" s="57">
        <f t="shared" si="242"/>
        <v>200000</v>
      </c>
      <c r="H113" s="37">
        <f t="shared" si="242"/>
        <v>240000</v>
      </c>
      <c r="I113" s="15">
        <f t="shared" ref="I113:T113" si="243">+I114</f>
        <v>0</v>
      </c>
      <c r="J113" s="15">
        <f t="shared" si="243"/>
        <v>0</v>
      </c>
      <c r="K113" s="15">
        <f t="shared" si="243"/>
        <v>4347.2</v>
      </c>
      <c r="L113" s="15">
        <f t="shared" si="243"/>
        <v>0</v>
      </c>
      <c r="M113" s="15">
        <f t="shared" si="243"/>
        <v>0</v>
      </c>
      <c r="N113" s="15">
        <f t="shared" si="243"/>
        <v>0</v>
      </c>
      <c r="O113" s="15">
        <f t="shared" si="243"/>
        <v>0</v>
      </c>
      <c r="P113" s="15">
        <f t="shared" si="243"/>
        <v>0</v>
      </c>
      <c r="Q113" s="15">
        <f t="shared" si="243"/>
        <v>0</v>
      </c>
      <c r="R113" s="15">
        <f t="shared" si="243"/>
        <v>0</v>
      </c>
      <c r="S113" s="15">
        <f t="shared" si="243"/>
        <v>0</v>
      </c>
      <c r="T113" s="15">
        <f t="shared" si="243"/>
        <v>0</v>
      </c>
      <c r="U113" s="21">
        <f t="shared" si="215"/>
        <v>4347.2</v>
      </c>
    </row>
    <row r="114" spans="2:21" ht="21" customHeight="1" x14ac:dyDescent="0.25">
      <c r="B114" s="10" t="s">
        <v>185</v>
      </c>
      <c r="C114" s="10" t="s">
        <v>184</v>
      </c>
      <c r="D114" s="28">
        <v>240000</v>
      </c>
      <c r="E114" s="59">
        <v>200000</v>
      </c>
      <c r="F114" s="14">
        <v>0</v>
      </c>
      <c r="G114" s="59">
        <f>+E114+F114</f>
        <v>200000</v>
      </c>
      <c r="H114" s="28">
        <v>240000</v>
      </c>
      <c r="I114" s="14">
        <v>0</v>
      </c>
      <c r="J114" s="14">
        <v>0</v>
      </c>
      <c r="K114" s="14">
        <v>4347.2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21">
        <f t="shared" si="215"/>
        <v>4347.2</v>
      </c>
    </row>
    <row r="115" spans="2:21" ht="21" hidden="1" customHeight="1" x14ac:dyDescent="0.25">
      <c r="B115" s="7" t="s">
        <v>533</v>
      </c>
      <c r="C115" s="7" t="s">
        <v>534</v>
      </c>
      <c r="D115" s="37">
        <f t="shared" ref="D115" si="244">+D116+D117</f>
        <v>350000</v>
      </c>
      <c r="E115" s="57">
        <f t="shared" si="241"/>
        <v>600000</v>
      </c>
      <c r="F115" s="15">
        <f t="shared" si="242"/>
        <v>0</v>
      </c>
      <c r="G115" s="57">
        <f t="shared" si="242"/>
        <v>600000</v>
      </c>
      <c r="H115" s="37">
        <f t="shared" ref="H115" si="245">+H116+H117</f>
        <v>350000</v>
      </c>
      <c r="I115" s="15">
        <f t="shared" ref="I115:T115" si="246">+I116</f>
        <v>7300</v>
      </c>
      <c r="J115" s="15">
        <f t="shared" si="246"/>
        <v>3540</v>
      </c>
      <c r="K115" s="15">
        <f t="shared" si="246"/>
        <v>2370</v>
      </c>
      <c r="L115" s="15">
        <f t="shared" si="246"/>
        <v>0</v>
      </c>
      <c r="M115" s="15">
        <f t="shared" si="246"/>
        <v>0</v>
      </c>
      <c r="N115" s="15">
        <f t="shared" si="246"/>
        <v>0</v>
      </c>
      <c r="O115" s="15">
        <f t="shared" si="246"/>
        <v>0</v>
      </c>
      <c r="P115" s="15">
        <f t="shared" si="246"/>
        <v>0</v>
      </c>
      <c r="Q115" s="15">
        <f t="shared" si="246"/>
        <v>0</v>
      </c>
      <c r="R115" s="15">
        <f t="shared" si="246"/>
        <v>0</v>
      </c>
      <c r="S115" s="15">
        <f t="shared" si="246"/>
        <v>0</v>
      </c>
      <c r="T115" s="15">
        <f t="shared" si="246"/>
        <v>0</v>
      </c>
      <c r="U115" s="21">
        <f t="shared" ref="U115" si="247">+SUM(I115:T115)</f>
        <v>13210</v>
      </c>
    </row>
    <row r="116" spans="2:21" ht="21" customHeight="1" x14ac:dyDescent="0.25">
      <c r="B116" s="10" t="s">
        <v>535</v>
      </c>
      <c r="C116" s="10" t="s">
        <v>534</v>
      </c>
      <c r="D116" s="28"/>
      <c r="E116" s="59">
        <v>600000</v>
      </c>
      <c r="F116" s="14"/>
      <c r="G116" s="59">
        <f>+E116+F116</f>
        <v>600000</v>
      </c>
      <c r="H116" s="28"/>
      <c r="I116" s="14">
        <v>7300</v>
      </c>
      <c r="J116" s="14">
        <v>3540</v>
      </c>
      <c r="K116" s="14">
        <v>2370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21"/>
    </row>
    <row r="117" spans="2:21" ht="21" hidden="1" customHeight="1" x14ac:dyDescent="0.25">
      <c r="B117" s="7" t="s">
        <v>186</v>
      </c>
      <c r="C117" s="7" t="s">
        <v>187</v>
      </c>
      <c r="D117" s="37">
        <f t="shared" ref="D117:E117" si="248">+D118+D119</f>
        <v>350000</v>
      </c>
      <c r="E117" s="57">
        <f t="shared" si="248"/>
        <v>400000</v>
      </c>
      <c r="F117" s="15">
        <f t="shared" ref="F117" si="249">+F118+F119</f>
        <v>0</v>
      </c>
      <c r="G117" s="57">
        <f t="shared" ref="G117:I117" si="250">+G118+G119</f>
        <v>400000</v>
      </c>
      <c r="H117" s="37">
        <f t="shared" si="250"/>
        <v>350000</v>
      </c>
      <c r="I117" s="15">
        <f t="shared" si="250"/>
        <v>20060</v>
      </c>
      <c r="J117" s="15">
        <f t="shared" ref="J117:R117" si="251">+J118+J119</f>
        <v>0</v>
      </c>
      <c r="K117" s="15">
        <f t="shared" si="251"/>
        <v>10911.99</v>
      </c>
      <c r="L117" s="15">
        <f t="shared" si="251"/>
        <v>0</v>
      </c>
      <c r="M117" s="15">
        <f t="shared" si="251"/>
        <v>0</v>
      </c>
      <c r="N117" s="15">
        <f t="shared" si="251"/>
        <v>0</v>
      </c>
      <c r="O117" s="15">
        <f t="shared" si="251"/>
        <v>0</v>
      </c>
      <c r="P117" s="15">
        <f t="shared" si="251"/>
        <v>0</v>
      </c>
      <c r="Q117" s="15">
        <f t="shared" si="251"/>
        <v>0</v>
      </c>
      <c r="R117" s="15">
        <f t="shared" si="251"/>
        <v>0</v>
      </c>
      <c r="S117" s="15">
        <f t="shared" ref="S117" si="252">+S118+S119</f>
        <v>0</v>
      </c>
      <c r="T117" s="15">
        <f t="shared" ref="T117" si="253">+T118+T119</f>
        <v>0</v>
      </c>
      <c r="U117" s="21">
        <f t="shared" si="215"/>
        <v>30971.989999999998</v>
      </c>
    </row>
    <row r="118" spans="2:21" ht="21" customHeight="1" x14ac:dyDescent="0.25">
      <c r="B118" s="10" t="s">
        <v>188</v>
      </c>
      <c r="C118" s="10" t="s">
        <v>189</v>
      </c>
      <c r="D118" s="28">
        <v>200000</v>
      </c>
      <c r="E118" s="59">
        <v>300000</v>
      </c>
      <c r="F118" s="14">
        <v>0</v>
      </c>
      <c r="G118" s="59">
        <f>+E118+F118</f>
        <v>300000</v>
      </c>
      <c r="H118" s="28">
        <v>200000</v>
      </c>
      <c r="I118" s="14">
        <v>20060</v>
      </c>
      <c r="J118" s="14">
        <v>0</v>
      </c>
      <c r="K118" s="14">
        <v>10911.99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21">
        <f t="shared" si="215"/>
        <v>30971.989999999998</v>
      </c>
    </row>
    <row r="119" spans="2:21" ht="21" customHeight="1" x14ac:dyDescent="0.25">
      <c r="B119" s="10" t="s">
        <v>190</v>
      </c>
      <c r="C119" s="10" t="s">
        <v>191</v>
      </c>
      <c r="D119" s="28">
        <v>150000</v>
      </c>
      <c r="E119" s="59">
        <v>100000</v>
      </c>
      <c r="F119" s="14">
        <v>0</v>
      </c>
      <c r="G119" s="59">
        <f>+E119+F119</f>
        <v>100000</v>
      </c>
      <c r="H119" s="28">
        <v>150000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21">
        <f t="shared" si="215"/>
        <v>0</v>
      </c>
    </row>
    <row r="120" spans="2:21" ht="36" hidden="1" customHeight="1" x14ac:dyDescent="0.25">
      <c r="B120" s="7" t="s">
        <v>192</v>
      </c>
      <c r="C120" s="7" t="s">
        <v>193</v>
      </c>
      <c r="D120" s="37">
        <f t="shared" ref="D120:E120" si="254">+D121+D122</f>
        <v>206886313</v>
      </c>
      <c r="E120" s="57">
        <f t="shared" si="254"/>
        <v>200000</v>
      </c>
      <c r="F120" s="15">
        <f t="shared" ref="F120" si="255">+F121+F122</f>
        <v>0</v>
      </c>
      <c r="G120" s="57">
        <f t="shared" ref="G120:I120" si="256">+G121+G122</f>
        <v>200000</v>
      </c>
      <c r="H120" s="37">
        <f t="shared" si="256"/>
        <v>206886313</v>
      </c>
      <c r="I120" s="15">
        <f t="shared" si="256"/>
        <v>0</v>
      </c>
      <c r="J120" s="15">
        <f t="shared" ref="J120:R120" si="257">+J121+J122</f>
        <v>0</v>
      </c>
      <c r="K120" s="15">
        <f t="shared" si="257"/>
        <v>0</v>
      </c>
      <c r="L120" s="15">
        <f t="shared" si="257"/>
        <v>0</v>
      </c>
      <c r="M120" s="15">
        <f t="shared" si="257"/>
        <v>0</v>
      </c>
      <c r="N120" s="15">
        <f t="shared" si="257"/>
        <v>0</v>
      </c>
      <c r="O120" s="15">
        <f t="shared" si="257"/>
        <v>0</v>
      </c>
      <c r="P120" s="15">
        <f t="shared" si="257"/>
        <v>0</v>
      </c>
      <c r="Q120" s="15">
        <f t="shared" si="257"/>
        <v>0</v>
      </c>
      <c r="R120" s="15">
        <f t="shared" si="257"/>
        <v>0</v>
      </c>
      <c r="S120" s="15">
        <f t="shared" ref="S120" si="258">+S121+S122</f>
        <v>0</v>
      </c>
      <c r="T120" s="15">
        <f t="shared" ref="T120" si="259">+T121+T122</f>
        <v>0</v>
      </c>
      <c r="U120" s="21">
        <f t="shared" si="215"/>
        <v>0</v>
      </c>
    </row>
    <row r="121" spans="2:21" ht="21" customHeight="1" x14ac:dyDescent="0.25">
      <c r="B121" s="10" t="s">
        <v>194</v>
      </c>
      <c r="C121" s="10" t="s">
        <v>195</v>
      </c>
      <c r="D121" s="28">
        <v>206836313</v>
      </c>
      <c r="E121" s="59">
        <v>100000</v>
      </c>
      <c r="F121" s="14">
        <v>0</v>
      </c>
      <c r="G121" s="59">
        <f>+E121+F121</f>
        <v>100000</v>
      </c>
      <c r="H121" s="28">
        <v>206836313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215"/>
        <v>0</v>
      </c>
    </row>
    <row r="122" spans="2:21" ht="21" customHeight="1" x14ac:dyDescent="0.25">
      <c r="B122" s="10" t="s">
        <v>196</v>
      </c>
      <c r="C122" s="10" t="s">
        <v>197</v>
      </c>
      <c r="D122" s="28">
        <v>50000</v>
      </c>
      <c r="E122" s="59">
        <v>100000</v>
      </c>
      <c r="F122" s="14">
        <v>0</v>
      </c>
      <c r="G122" s="59">
        <f>+E122+F122</f>
        <v>100000</v>
      </c>
      <c r="H122" s="28">
        <v>50000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21">
        <f t="shared" si="215"/>
        <v>0</v>
      </c>
    </row>
    <row r="123" spans="2:21" ht="21" hidden="1" customHeight="1" x14ac:dyDescent="0.25">
      <c r="B123" s="7" t="s">
        <v>198</v>
      </c>
      <c r="C123" s="7" t="s">
        <v>199</v>
      </c>
      <c r="D123" s="37">
        <f t="shared" ref="D123" si="260">+SUM(D124:D129)</f>
        <v>14050000</v>
      </c>
      <c r="E123" s="57">
        <f>+SUM(E124:E129)</f>
        <v>36534754</v>
      </c>
      <c r="F123" s="15">
        <f t="shared" ref="F123" si="261">+SUM(F124:F129)</f>
        <v>294534.12999999989</v>
      </c>
      <c r="G123" s="57">
        <f>+SUM(G124:G129)</f>
        <v>36829288.129999995</v>
      </c>
      <c r="H123" s="37">
        <f t="shared" ref="H123:I123" si="262">+SUM(H124:H129)</f>
        <v>14050000</v>
      </c>
      <c r="I123" s="15">
        <f t="shared" si="262"/>
        <v>0</v>
      </c>
      <c r="J123" s="15">
        <f t="shared" ref="J123:R123" si="263">+SUM(J124:J129)</f>
        <v>128903.2</v>
      </c>
      <c r="K123" s="15">
        <f t="shared" si="263"/>
        <v>58733.59</v>
      </c>
      <c r="L123" s="15">
        <f t="shared" si="263"/>
        <v>0</v>
      </c>
      <c r="M123" s="15">
        <f t="shared" si="263"/>
        <v>0</v>
      </c>
      <c r="N123" s="15">
        <f t="shared" si="263"/>
        <v>0</v>
      </c>
      <c r="O123" s="15">
        <f t="shared" si="263"/>
        <v>0</v>
      </c>
      <c r="P123" s="15">
        <f t="shared" si="263"/>
        <v>0</v>
      </c>
      <c r="Q123" s="15">
        <f t="shared" si="263"/>
        <v>0</v>
      </c>
      <c r="R123" s="15">
        <f t="shared" si="263"/>
        <v>0</v>
      </c>
      <c r="S123" s="15">
        <f t="shared" ref="S123" si="264">+SUM(S124:S129)</f>
        <v>0</v>
      </c>
      <c r="T123" s="15">
        <f t="shared" ref="T123" si="265">+SUM(T124:T129)</f>
        <v>0</v>
      </c>
      <c r="U123" s="21">
        <f t="shared" si="215"/>
        <v>187636.78999999998</v>
      </c>
    </row>
    <row r="124" spans="2:21" ht="21" customHeight="1" x14ac:dyDescent="0.25">
      <c r="B124" s="10" t="s">
        <v>200</v>
      </c>
      <c r="C124" s="10" t="s">
        <v>516</v>
      </c>
      <c r="D124" s="28">
        <v>1000000</v>
      </c>
      <c r="E124" s="59">
        <v>18034754</v>
      </c>
      <c r="F124" s="14">
        <v>2144534.13</v>
      </c>
      <c r="G124" s="59">
        <f>+E124+F124</f>
        <v>20179288.129999999</v>
      </c>
      <c r="H124" s="28">
        <v>1000000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21">
        <f t="shared" si="215"/>
        <v>0</v>
      </c>
    </row>
    <row r="125" spans="2:21" ht="21" customHeight="1" x14ac:dyDescent="0.25">
      <c r="B125" s="10" t="s">
        <v>514</v>
      </c>
      <c r="C125" s="10" t="s">
        <v>515</v>
      </c>
      <c r="D125" s="28">
        <v>3000000</v>
      </c>
      <c r="E125" s="59">
        <v>3000000</v>
      </c>
      <c r="F125" s="14">
        <v>0</v>
      </c>
      <c r="G125" s="59">
        <f t="shared" ref="G125:G129" si="266">+E125+F125</f>
        <v>3000000</v>
      </c>
      <c r="H125" s="28">
        <v>3000000</v>
      </c>
      <c r="I125" s="14">
        <v>0</v>
      </c>
      <c r="J125" s="14">
        <v>103840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21">
        <f t="shared" ref="U125" si="267">+SUM(I125:T125)</f>
        <v>103840</v>
      </c>
    </row>
    <row r="126" spans="2:21" ht="21" customHeight="1" x14ac:dyDescent="0.25">
      <c r="B126" s="10" t="s">
        <v>201</v>
      </c>
      <c r="C126" s="10" t="s">
        <v>202</v>
      </c>
      <c r="D126" s="28">
        <v>3000000</v>
      </c>
      <c r="E126" s="59">
        <v>10000000</v>
      </c>
      <c r="F126" s="14">
        <v>-1400000</v>
      </c>
      <c r="G126" s="59">
        <f t="shared" si="266"/>
        <v>8600000</v>
      </c>
      <c r="H126" s="28">
        <v>3000000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21">
        <f t="shared" si="215"/>
        <v>0</v>
      </c>
    </row>
    <row r="127" spans="2:21" ht="21" customHeight="1" x14ac:dyDescent="0.25">
      <c r="B127" s="10" t="s">
        <v>203</v>
      </c>
      <c r="C127" s="10" t="s">
        <v>204</v>
      </c>
      <c r="D127" s="28">
        <v>1000000</v>
      </c>
      <c r="E127" s="59">
        <v>2000000</v>
      </c>
      <c r="F127" s="14">
        <v>0</v>
      </c>
      <c r="G127" s="59">
        <f t="shared" si="266"/>
        <v>2000000</v>
      </c>
      <c r="H127" s="28">
        <v>1000000</v>
      </c>
      <c r="I127" s="14">
        <v>0</v>
      </c>
      <c r="J127" s="14">
        <v>0</v>
      </c>
      <c r="K127" s="14">
        <v>38000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21">
        <f t="shared" si="215"/>
        <v>38000</v>
      </c>
    </row>
    <row r="128" spans="2:21" ht="21" customHeight="1" x14ac:dyDescent="0.25">
      <c r="B128" s="10" t="s">
        <v>205</v>
      </c>
      <c r="C128" s="10" t="s">
        <v>206</v>
      </c>
      <c r="D128" s="28">
        <v>50000</v>
      </c>
      <c r="E128" s="59">
        <v>500000</v>
      </c>
      <c r="F128" s="14">
        <v>0</v>
      </c>
      <c r="G128" s="59">
        <f t="shared" si="266"/>
        <v>500000</v>
      </c>
      <c r="H128" s="28">
        <v>50000</v>
      </c>
      <c r="I128" s="14">
        <v>0</v>
      </c>
      <c r="J128" s="14">
        <v>25063.200000000001</v>
      </c>
      <c r="K128" s="14">
        <v>20733.59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21">
        <f t="shared" si="215"/>
        <v>45796.79</v>
      </c>
    </row>
    <row r="129" spans="2:23" ht="21" customHeight="1" x14ac:dyDescent="0.25">
      <c r="B129" s="10" t="s">
        <v>207</v>
      </c>
      <c r="C129" s="10" t="s">
        <v>208</v>
      </c>
      <c r="D129" s="28">
        <v>6000000</v>
      </c>
      <c r="E129" s="59">
        <v>3000000</v>
      </c>
      <c r="F129" s="14">
        <v>-450000</v>
      </c>
      <c r="G129" s="59">
        <f t="shared" si="266"/>
        <v>2550000</v>
      </c>
      <c r="H129" s="28">
        <v>6000000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21">
        <f t="shared" si="215"/>
        <v>0</v>
      </c>
    </row>
    <row r="130" spans="2:23" ht="21" hidden="1" customHeight="1" x14ac:dyDescent="0.25">
      <c r="B130" s="7" t="s">
        <v>209</v>
      </c>
      <c r="C130" s="7" t="s">
        <v>210</v>
      </c>
      <c r="D130" s="37">
        <f t="shared" ref="D130" si="268">+D131</f>
        <v>60000</v>
      </c>
      <c r="E130" s="57">
        <f t="shared" ref="E130" si="269">+E131+E132</f>
        <v>3300000</v>
      </c>
      <c r="F130" s="15">
        <f t="shared" ref="F130:G130" si="270">+F131+F132</f>
        <v>0</v>
      </c>
      <c r="G130" s="57">
        <f t="shared" si="270"/>
        <v>3300000</v>
      </c>
      <c r="H130" s="37">
        <f t="shared" ref="H130" si="271">+H131</f>
        <v>60000</v>
      </c>
      <c r="I130" s="15">
        <f t="shared" ref="I130" si="272">+I131+I132</f>
        <v>0</v>
      </c>
      <c r="J130" s="15">
        <f t="shared" ref="J130:R130" si="273">+J131+J132</f>
        <v>0</v>
      </c>
      <c r="K130" s="15">
        <f t="shared" si="273"/>
        <v>0</v>
      </c>
      <c r="L130" s="15">
        <f t="shared" si="273"/>
        <v>0</v>
      </c>
      <c r="M130" s="15">
        <f t="shared" si="273"/>
        <v>0</v>
      </c>
      <c r="N130" s="15">
        <f t="shared" si="273"/>
        <v>0</v>
      </c>
      <c r="O130" s="15">
        <f t="shared" si="273"/>
        <v>0</v>
      </c>
      <c r="P130" s="15">
        <f t="shared" si="273"/>
        <v>0</v>
      </c>
      <c r="Q130" s="15">
        <f t="shared" si="273"/>
        <v>0</v>
      </c>
      <c r="R130" s="15">
        <f t="shared" si="273"/>
        <v>0</v>
      </c>
      <c r="S130" s="15">
        <f t="shared" ref="S130:T130" si="274">+S131+S132</f>
        <v>0</v>
      </c>
      <c r="T130" s="15">
        <f t="shared" si="274"/>
        <v>0</v>
      </c>
      <c r="U130" s="21">
        <f t="shared" si="215"/>
        <v>0</v>
      </c>
    </row>
    <row r="131" spans="2:23" ht="21" customHeight="1" x14ac:dyDescent="0.25">
      <c r="B131" s="10" t="s">
        <v>211</v>
      </c>
      <c r="C131" s="10" t="s">
        <v>212</v>
      </c>
      <c r="D131" s="28">
        <v>60000</v>
      </c>
      <c r="E131" s="59">
        <v>300000</v>
      </c>
      <c r="F131" s="14">
        <v>0</v>
      </c>
      <c r="G131" s="59">
        <f>+E131+F131</f>
        <v>300000</v>
      </c>
      <c r="H131" s="28">
        <v>60000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21">
        <f t="shared" si="215"/>
        <v>0</v>
      </c>
    </row>
    <row r="132" spans="2:23" ht="21" customHeight="1" x14ac:dyDescent="0.25">
      <c r="B132" s="10" t="s">
        <v>510</v>
      </c>
      <c r="C132" s="10" t="s">
        <v>511</v>
      </c>
      <c r="D132" s="28"/>
      <c r="E132" s="59">
        <v>3000000</v>
      </c>
      <c r="F132" s="14"/>
      <c r="G132" s="59">
        <f>+E132+F132</f>
        <v>3000000</v>
      </c>
      <c r="H132" s="28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21"/>
    </row>
    <row r="133" spans="2:23" ht="21" hidden="1" customHeight="1" x14ac:dyDescent="0.25">
      <c r="B133" s="7" t="s">
        <v>213</v>
      </c>
      <c r="C133" s="7" t="s">
        <v>214</v>
      </c>
      <c r="D133" s="37">
        <f>+D136</f>
        <v>18600000</v>
      </c>
      <c r="E133" s="57">
        <f t="shared" ref="E133" si="275">+E134+E136</f>
        <v>12300000</v>
      </c>
      <c r="F133" s="15">
        <f t="shared" ref="F133" si="276">F134+F136</f>
        <v>-150000</v>
      </c>
      <c r="G133" s="57">
        <f t="shared" ref="G133" si="277">G134+G136</f>
        <v>12150000</v>
      </c>
      <c r="H133" s="37">
        <f>+H136</f>
        <v>18600000</v>
      </c>
      <c r="I133" s="15">
        <f t="shared" ref="I133" si="278">I134+I136</f>
        <v>185496</v>
      </c>
      <c r="J133" s="15">
        <f t="shared" ref="J133" si="279">J134+J136</f>
        <v>400905</v>
      </c>
      <c r="K133" s="15">
        <f t="shared" ref="K133" si="280">K134+K136</f>
        <v>468824.26</v>
      </c>
      <c r="L133" s="15">
        <f t="shared" ref="L133" si="281">L134+L136</f>
        <v>0</v>
      </c>
      <c r="M133" s="15">
        <f t="shared" ref="M133" si="282">M134+M136</f>
        <v>0</v>
      </c>
      <c r="N133" s="15">
        <f t="shared" ref="N133" si="283">N134+N136</f>
        <v>0</v>
      </c>
      <c r="O133" s="15">
        <f t="shared" ref="O133" si="284">O134+O136</f>
        <v>0</v>
      </c>
      <c r="P133" s="15">
        <f t="shared" ref="P133" si="285">P134+P136</f>
        <v>0</v>
      </c>
      <c r="Q133" s="15">
        <f t="shared" ref="Q133" si="286">Q134+Q136</f>
        <v>0</v>
      </c>
      <c r="R133" s="15">
        <f t="shared" ref="R133" si="287">R134+R136</f>
        <v>0</v>
      </c>
      <c r="S133" s="15">
        <f t="shared" ref="S133" si="288">S134+S136</f>
        <v>0</v>
      </c>
      <c r="T133" s="15">
        <f t="shared" ref="T133:U133" si="289">T134+T136</f>
        <v>0</v>
      </c>
      <c r="U133" s="15">
        <f t="shared" si="289"/>
        <v>1055225.26</v>
      </c>
    </row>
    <row r="134" spans="2:23" ht="21" hidden="1" customHeight="1" x14ac:dyDescent="0.25">
      <c r="B134" s="7" t="s">
        <v>563</v>
      </c>
      <c r="C134" s="7" t="s">
        <v>565</v>
      </c>
      <c r="D134" s="37">
        <f t="shared" ref="D134:E136" si="290">+D135</f>
        <v>18600000</v>
      </c>
      <c r="E134" s="57">
        <f t="shared" si="290"/>
        <v>300000</v>
      </c>
      <c r="F134" s="15">
        <f t="shared" ref="F134:H136" si="291">+F135</f>
        <v>1850000</v>
      </c>
      <c r="G134" s="57">
        <f t="shared" si="291"/>
        <v>2150000</v>
      </c>
      <c r="H134" s="37">
        <f t="shared" si="291"/>
        <v>18600000</v>
      </c>
      <c r="I134" s="15">
        <f t="shared" ref="I134:T136" si="292">+I135</f>
        <v>0</v>
      </c>
      <c r="J134" s="15">
        <f t="shared" si="292"/>
        <v>0</v>
      </c>
      <c r="K134" s="15">
        <f t="shared" si="292"/>
        <v>0</v>
      </c>
      <c r="L134" s="15">
        <f t="shared" si="292"/>
        <v>0</v>
      </c>
      <c r="M134" s="15">
        <f t="shared" si="292"/>
        <v>0</v>
      </c>
      <c r="N134" s="15">
        <f t="shared" si="292"/>
        <v>0</v>
      </c>
      <c r="O134" s="15">
        <f t="shared" si="292"/>
        <v>0</v>
      </c>
      <c r="P134" s="15">
        <f t="shared" si="292"/>
        <v>0</v>
      </c>
      <c r="Q134" s="15">
        <f t="shared" si="292"/>
        <v>0</v>
      </c>
      <c r="R134" s="15">
        <f t="shared" si="292"/>
        <v>0</v>
      </c>
      <c r="S134" s="15">
        <f t="shared" si="292"/>
        <v>0</v>
      </c>
      <c r="T134" s="15">
        <f t="shared" si="292"/>
        <v>0</v>
      </c>
      <c r="U134" s="21">
        <f t="shared" ref="U134:U135" si="293">+SUM(I134:T134)</f>
        <v>0</v>
      </c>
    </row>
    <row r="135" spans="2:23" ht="21" customHeight="1" x14ac:dyDescent="0.25">
      <c r="B135" s="10" t="s">
        <v>564</v>
      </c>
      <c r="C135" s="10" t="s">
        <v>565</v>
      </c>
      <c r="D135" s="28">
        <v>18600000</v>
      </c>
      <c r="E135" s="59">
        <v>300000</v>
      </c>
      <c r="F135" s="44">
        <v>1850000</v>
      </c>
      <c r="G135" s="59">
        <f>+E135+F135</f>
        <v>2150000</v>
      </c>
      <c r="H135" s="28">
        <v>18600000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5">
        <f t="shared" si="293"/>
        <v>0</v>
      </c>
    </row>
    <row r="136" spans="2:23" ht="21.75" hidden="1" customHeight="1" x14ac:dyDescent="0.25">
      <c r="B136" s="7" t="s">
        <v>215</v>
      </c>
      <c r="C136" s="7" t="s">
        <v>216</v>
      </c>
      <c r="D136" s="37">
        <f t="shared" si="290"/>
        <v>18600000</v>
      </c>
      <c r="E136" s="57">
        <f t="shared" si="290"/>
        <v>12000000</v>
      </c>
      <c r="F136" s="15">
        <f t="shared" si="291"/>
        <v>-2000000</v>
      </c>
      <c r="G136" s="57">
        <f t="shared" si="291"/>
        <v>10000000</v>
      </c>
      <c r="H136" s="37">
        <f t="shared" si="291"/>
        <v>18600000</v>
      </c>
      <c r="I136" s="15">
        <f t="shared" si="292"/>
        <v>185496</v>
      </c>
      <c r="J136" s="15">
        <f t="shared" si="292"/>
        <v>400905</v>
      </c>
      <c r="K136" s="15">
        <f t="shared" si="292"/>
        <v>468824.26</v>
      </c>
      <c r="L136" s="15">
        <f t="shared" si="292"/>
        <v>0</v>
      </c>
      <c r="M136" s="15">
        <f t="shared" si="292"/>
        <v>0</v>
      </c>
      <c r="N136" s="15">
        <f t="shared" si="292"/>
        <v>0</v>
      </c>
      <c r="O136" s="15">
        <f t="shared" si="292"/>
        <v>0</v>
      </c>
      <c r="P136" s="15">
        <f t="shared" si="292"/>
        <v>0</v>
      </c>
      <c r="Q136" s="15">
        <f t="shared" si="292"/>
        <v>0</v>
      </c>
      <c r="R136" s="15">
        <f t="shared" si="292"/>
        <v>0</v>
      </c>
      <c r="S136" s="15">
        <f t="shared" si="292"/>
        <v>0</v>
      </c>
      <c r="T136" s="15">
        <f t="shared" si="292"/>
        <v>0</v>
      </c>
      <c r="U136" s="21">
        <f t="shared" si="215"/>
        <v>1055225.26</v>
      </c>
    </row>
    <row r="137" spans="2:23" ht="28.5" customHeight="1" x14ac:dyDescent="0.25">
      <c r="B137" s="10" t="s">
        <v>217</v>
      </c>
      <c r="C137" s="10" t="s">
        <v>216</v>
      </c>
      <c r="D137" s="28">
        <v>18600000</v>
      </c>
      <c r="E137" s="59">
        <v>12000000</v>
      </c>
      <c r="F137" s="44">
        <v>-2000000</v>
      </c>
      <c r="G137" s="59">
        <f>+E137+F137</f>
        <v>10000000</v>
      </c>
      <c r="H137" s="28">
        <v>18600000</v>
      </c>
      <c r="I137" s="44">
        <v>185496</v>
      </c>
      <c r="J137" s="44">
        <v>400905</v>
      </c>
      <c r="K137" s="44">
        <v>468824.26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5">
        <f t="shared" si="215"/>
        <v>1055225.26</v>
      </c>
    </row>
    <row r="138" spans="2:23" ht="15.75" customHeight="1" x14ac:dyDescent="0.25">
      <c r="B138" s="9">
        <v>2.2999999999999998</v>
      </c>
      <c r="C138" s="7" t="s">
        <v>218</v>
      </c>
      <c r="D138" s="33">
        <f>+D165+D172+D186+D195+D139+D146+D153+D163</f>
        <v>44665000</v>
      </c>
      <c r="E138" s="15">
        <f t="shared" ref="E138" si="294">+E139+E146+E153+E162+E172+E186+E195+E165</f>
        <v>68530000</v>
      </c>
      <c r="F138" s="15">
        <f t="shared" ref="F138" si="295">+F139+F146+F153+F162+F172+F186+F195+F165</f>
        <v>-2000000</v>
      </c>
      <c r="G138" s="57">
        <f>+G165+G172+G186+G195+G139+G146+G153+G163</f>
        <v>65530000</v>
      </c>
      <c r="H138" s="33">
        <f>+H165+H172+H186+H195+H139+H146+H153+H163</f>
        <v>44665000</v>
      </c>
      <c r="I138" s="15">
        <f t="shared" ref="I138" si="296">+I139+I146+I153+I162+I172+I186+I195+I165</f>
        <v>0</v>
      </c>
      <c r="J138" s="15">
        <f t="shared" ref="J138:R138" si="297">+J139+J146+J153+J162+J172+J186+J195+J165</f>
        <v>826220.58</v>
      </c>
      <c r="K138" s="15">
        <f t="shared" si="297"/>
        <v>1102094.75</v>
      </c>
      <c r="L138" s="15">
        <f t="shared" si="297"/>
        <v>0</v>
      </c>
      <c r="M138" s="15">
        <f t="shared" si="297"/>
        <v>0</v>
      </c>
      <c r="N138" s="15">
        <f t="shared" si="297"/>
        <v>0</v>
      </c>
      <c r="O138" s="15">
        <f t="shared" si="297"/>
        <v>0</v>
      </c>
      <c r="P138" s="15">
        <f t="shared" si="297"/>
        <v>0</v>
      </c>
      <c r="Q138" s="15">
        <f t="shared" si="297"/>
        <v>0</v>
      </c>
      <c r="R138" s="15">
        <f t="shared" si="297"/>
        <v>0</v>
      </c>
      <c r="S138" s="15">
        <f t="shared" ref="S138:T138" si="298">+S139+S146+S153+S162+S172+S186+S195+S165</f>
        <v>0</v>
      </c>
      <c r="T138" s="15">
        <f t="shared" si="298"/>
        <v>0</v>
      </c>
      <c r="U138" s="20">
        <f t="shared" ref="U138:U169" si="299">+SUM(I138:T138)</f>
        <v>1928315.33</v>
      </c>
      <c r="W138" s="17"/>
    </row>
    <row r="139" spans="2:23" hidden="1" x14ac:dyDescent="0.25">
      <c r="B139" s="7" t="s">
        <v>219</v>
      </c>
      <c r="C139" s="7" t="s">
        <v>220</v>
      </c>
      <c r="D139" s="38">
        <f t="shared" ref="D139:E139" si="300">+D140+D142+D144</f>
        <v>500000</v>
      </c>
      <c r="E139" s="15">
        <f t="shared" si="300"/>
        <v>4100000</v>
      </c>
      <c r="F139" s="15">
        <f t="shared" ref="F139" si="301">+F140+F142+F144</f>
        <v>0</v>
      </c>
      <c r="G139" s="57">
        <f t="shared" ref="G139:I139" si="302">+G140+G142+G144</f>
        <v>4100000</v>
      </c>
      <c r="H139" s="38">
        <f t="shared" si="302"/>
        <v>500000</v>
      </c>
      <c r="I139" s="15">
        <f t="shared" si="302"/>
        <v>0</v>
      </c>
      <c r="J139" s="15">
        <f t="shared" ref="J139:R139" si="303">+J140+J142+J144</f>
        <v>213583.46</v>
      </c>
      <c r="K139" s="15">
        <f t="shared" si="303"/>
        <v>103336.66</v>
      </c>
      <c r="L139" s="15">
        <f t="shared" si="303"/>
        <v>0</v>
      </c>
      <c r="M139" s="15">
        <f t="shared" si="303"/>
        <v>0</v>
      </c>
      <c r="N139" s="15">
        <f t="shared" si="303"/>
        <v>0</v>
      </c>
      <c r="O139" s="15">
        <f t="shared" si="303"/>
        <v>0</v>
      </c>
      <c r="P139" s="15">
        <f t="shared" si="303"/>
        <v>0</v>
      </c>
      <c r="Q139" s="15">
        <f t="shared" si="303"/>
        <v>0</v>
      </c>
      <c r="R139" s="15">
        <f t="shared" si="303"/>
        <v>0</v>
      </c>
      <c r="S139" s="15">
        <f t="shared" ref="S139" si="304">+S140+S142+S144</f>
        <v>0</v>
      </c>
      <c r="T139" s="15">
        <f t="shared" ref="T139" si="305">+T140+T142+T144</f>
        <v>0</v>
      </c>
      <c r="U139" s="20">
        <f t="shared" si="299"/>
        <v>316920.12</v>
      </c>
    </row>
    <row r="140" spans="2:23" ht="17.25" hidden="1" customHeight="1" x14ac:dyDescent="0.25">
      <c r="B140" s="7" t="s">
        <v>221</v>
      </c>
      <c r="C140" s="7" t="s">
        <v>222</v>
      </c>
      <c r="D140" s="38">
        <f t="shared" ref="D140:E140" si="306">+D141</f>
        <v>400000</v>
      </c>
      <c r="E140" s="15">
        <f t="shared" si="306"/>
        <v>1000000</v>
      </c>
      <c r="F140" s="15">
        <f t="shared" ref="F140" si="307">+F141</f>
        <v>0</v>
      </c>
      <c r="G140" s="57">
        <f t="shared" ref="G140:H140" si="308">+G141</f>
        <v>1000000</v>
      </c>
      <c r="H140" s="38">
        <f t="shared" si="308"/>
        <v>400000</v>
      </c>
      <c r="I140" s="15">
        <f t="shared" ref="I140:T140" si="309">+I141</f>
        <v>0</v>
      </c>
      <c r="J140" s="15">
        <f t="shared" si="309"/>
        <v>136316.79999999999</v>
      </c>
      <c r="K140" s="15">
        <f t="shared" si="309"/>
        <v>26070</v>
      </c>
      <c r="L140" s="15">
        <f t="shared" si="309"/>
        <v>0</v>
      </c>
      <c r="M140" s="15">
        <f t="shared" si="309"/>
        <v>0</v>
      </c>
      <c r="N140" s="15">
        <f t="shared" si="309"/>
        <v>0</v>
      </c>
      <c r="O140" s="15">
        <f t="shared" si="309"/>
        <v>0</v>
      </c>
      <c r="P140" s="15">
        <f t="shared" si="309"/>
        <v>0</v>
      </c>
      <c r="Q140" s="15">
        <f t="shared" si="309"/>
        <v>0</v>
      </c>
      <c r="R140" s="15">
        <f t="shared" si="309"/>
        <v>0</v>
      </c>
      <c r="S140" s="15">
        <f t="shared" si="309"/>
        <v>0</v>
      </c>
      <c r="T140" s="15">
        <f t="shared" si="309"/>
        <v>0</v>
      </c>
      <c r="U140" s="20">
        <f t="shared" si="299"/>
        <v>162386.79999999999</v>
      </c>
    </row>
    <row r="141" spans="2:23" ht="20.25" customHeight="1" x14ac:dyDescent="0.25">
      <c r="B141" s="10" t="s">
        <v>223</v>
      </c>
      <c r="C141" s="10" t="s">
        <v>222</v>
      </c>
      <c r="D141" s="31">
        <v>400000</v>
      </c>
      <c r="E141" s="59">
        <v>1000000</v>
      </c>
      <c r="F141" s="14">
        <v>0</v>
      </c>
      <c r="G141" s="59">
        <f>+E141+F141</f>
        <v>1000000</v>
      </c>
      <c r="H141" s="31">
        <v>400000</v>
      </c>
      <c r="I141" s="14">
        <v>0</v>
      </c>
      <c r="J141" s="14">
        <v>136316.79999999999</v>
      </c>
      <c r="K141" s="14">
        <v>26070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21">
        <f t="shared" si="299"/>
        <v>162386.79999999999</v>
      </c>
    </row>
    <row r="142" spans="2:23" ht="20.25" hidden="1" customHeight="1" x14ac:dyDescent="0.25">
      <c r="B142" s="7" t="s">
        <v>224</v>
      </c>
      <c r="C142" s="7" t="s">
        <v>225</v>
      </c>
      <c r="D142" s="38">
        <f t="shared" ref="D142" si="310">+D143</f>
        <v>50000</v>
      </c>
      <c r="E142" s="57">
        <f>+E143</f>
        <v>3000000</v>
      </c>
      <c r="F142" s="15">
        <f t="shared" ref="F142" si="311">+F143</f>
        <v>0</v>
      </c>
      <c r="G142" s="57">
        <f t="shared" ref="G142:H142" si="312">+G143</f>
        <v>3000000</v>
      </c>
      <c r="H142" s="38">
        <f t="shared" si="312"/>
        <v>50000</v>
      </c>
      <c r="I142" s="15">
        <f t="shared" ref="I142:T142" si="313">+I143</f>
        <v>0</v>
      </c>
      <c r="J142" s="15">
        <f t="shared" si="313"/>
        <v>77266.66</v>
      </c>
      <c r="K142" s="15">
        <f t="shared" si="313"/>
        <v>77266.66</v>
      </c>
      <c r="L142" s="15">
        <f t="shared" si="313"/>
        <v>0</v>
      </c>
      <c r="M142" s="15">
        <f t="shared" si="313"/>
        <v>0</v>
      </c>
      <c r="N142" s="15">
        <f t="shared" si="313"/>
        <v>0</v>
      </c>
      <c r="O142" s="15">
        <f t="shared" si="313"/>
        <v>0</v>
      </c>
      <c r="P142" s="15">
        <f t="shared" si="313"/>
        <v>0</v>
      </c>
      <c r="Q142" s="15">
        <f t="shared" si="313"/>
        <v>0</v>
      </c>
      <c r="R142" s="15">
        <f t="shared" si="313"/>
        <v>0</v>
      </c>
      <c r="S142" s="15">
        <f t="shared" si="313"/>
        <v>0</v>
      </c>
      <c r="T142" s="15">
        <f t="shared" si="313"/>
        <v>0</v>
      </c>
      <c r="U142" s="21">
        <f t="shared" si="299"/>
        <v>154533.32</v>
      </c>
    </row>
    <row r="143" spans="2:23" ht="20.25" customHeight="1" x14ac:dyDescent="0.25">
      <c r="B143" s="10" t="s">
        <v>226</v>
      </c>
      <c r="C143" s="10" t="s">
        <v>227</v>
      </c>
      <c r="D143" s="31">
        <v>50000</v>
      </c>
      <c r="E143" s="59">
        <v>3000000</v>
      </c>
      <c r="F143" s="14">
        <v>0</v>
      </c>
      <c r="G143" s="59">
        <f>+E143+F143</f>
        <v>3000000</v>
      </c>
      <c r="H143" s="31">
        <v>50000</v>
      </c>
      <c r="I143" s="14">
        <v>0</v>
      </c>
      <c r="J143" s="14">
        <v>77266.66</v>
      </c>
      <c r="K143" s="14">
        <v>77266.66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21">
        <f t="shared" si="299"/>
        <v>154533.32</v>
      </c>
    </row>
    <row r="144" spans="2:23" ht="2.25" hidden="1" customHeight="1" x14ac:dyDescent="0.25">
      <c r="B144" s="7" t="s">
        <v>228</v>
      </c>
      <c r="C144" s="7" t="s">
        <v>229</v>
      </c>
      <c r="D144" s="38">
        <f t="shared" ref="D144:E144" si="314">+D145</f>
        <v>50000</v>
      </c>
      <c r="E144" s="57">
        <f t="shared" si="314"/>
        <v>100000</v>
      </c>
      <c r="F144" s="15">
        <f t="shared" ref="F144" si="315">+F145</f>
        <v>0</v>
      </c>
      <c r="G144" s="57">
        <f t="shared" ref="G144:H144" si="316">+G145</f>
        <v>100000</v>
      </c>
      <c r="H144" s="38">
        <f t="shared" si="316"/>
        <v>50000</v>
      </c>
      <c r="I144" s="15">
        <f t="shared" ref="I144:T144" si="317">+I145</f>
        <v>0</v>
      </c>
      <c r="J144" s="15">
        <f t="shared" si="317"/>
        <v>0</v>
      </c>
      <c r="K144" s="15">
        <f t="shared" si="317"/>
        <v>0</v>
      </c>
      <c r="L144" s="15">
        <f t="shared" si="317"/>
        <v>0</v>
      </c>
      <c r="M144" s="15">
        <f t="shared" si="317"/>
        <v>0</v>
      </c>
      <c r="N144" s="15">
        <f t="shared" si="317"/>
        <v>0</v>
      </c>
      <c r="O144" s="15">
        <f t="shared" si="317"/>
        <v>0</v>
      </c>
      <c r="P144" s="15">
        <f t="shared" si="317"/>
        <v>0</v>
      </c>
      <c r="Q144" s="15">
        <f t="shared" si="317"/>
        <v>0</v>
      </c>
      <c r="R144" s="15">
        <f t="shared" si="317"/>
        <v>0</v>
      </c>
      <c r="S144" s="15">
        <f t="shared" si="317"/>
        <v>0</v>
      </c>
      <c r="T144" s="15">
        <f t="shared" si="317"/>
        <v>0</v>
      </c>
      <c r="U144" s="21">
        <f t="shared" si="299"/>
        <v>0</v>
      </c>
    </row>
    <row r="145" spans="2:23" ht="20.25" customHeight="1" x14ac:dyDescent="0.25">
      <c r="B145" s="10" t="s">
        <v>230</v>
      </c>
      <c r="C145" s="10" t="s">
        <v>229</v>
      </c>
      <c r="D145" s="31">
        <v>50000</v>
      </c>
      <c r="E145" s="59">
        <v>100000</v>
      </c>
      <c r="F145" s="14">
        <v>0</v>
      </c>
      <c r="G145" s="59">
        <f>+E145+F145</f>
        <v>100000</v>
      </c>
      <c r="H145" s="31">
        <v>50000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21">
        <f t="shared" si="299"/>
        <v>0</v>
      </c>
    </row>
    <row r="146" spans="2:23" ht="20.25" hidden="1" customHeight="1" x14ac:dyDescent="0.25">
      <c r="B146" s="7" t="s">
        <v>231</v>
      </c>
      <c r="C146" s="7" t="s">
        <v>232</v>
      </c>
      <c r="D146" s="38">
        <f t="shared" ref="D146:E146" si="318">+D147+D149+D151</f>
        <v>2100000</v>
      </c>
      <c r="E146" s="57">
        <f t="shared" si="318"/>
        <v>3300000</v>
      </c>
      <c r="F146" s="15">
        <f t="shared" ref="F146" si="319">+F147+F149+F151</f>
        <v>0</v>
      </c>
      <c r="G146" s="57">
        <f t="shared" ref="G146:I146" si="320">+G147+G149+G151</f>
        <v>3300000</v>
      </c>
      <c r="H146" s="38">
        <f t="shared" si="320"/>
        <v>2100000</v>
      </c>
      <c r="I146" s="15">
        <f t="shared" si="320"/>
        <v>0</v>
      </c>
      <c r="J146" s="15">
        <f t="shared" ref="J146:R146" si="321">+J147+J149+J151</f>
        <v>0</v>
      </c>
      <c r="K146" s="15">
        <f t="shared" si="321"/>
        <v>0</v>
      </c>
      <c r="L146" s="15">
        <f t="shared" si="321"/>
        <v>0</v>
      </c>
      <c r="M146" s="15">
        <f t="shared" si="321"/>
        <v>0</v>
      </c>
      <c r="N146" s="15">
        <f t="shared" si="321"/>
        <v>0</v>
      </c>
      <c r="O146" s="15">
        <f t="shared" si="321"/>
        <v>0</v>
      </c>
      <c r="P146" s="15">
        <f t="shared" si="321"/>
        <v>0</v>
      </c>
      <c r="Q146" s="15">
        <f t="shared" si="321"/>
        <v>0</v>
      </c>
      <c r="R146" s="15">
        <f t="shared" si="321"/>
        <v>0</v>
      </c>
      <c r="S146" s="15">
        <f t="shared" ref="S146" si="322">+S147+S149+S151</f>
        <v>0</v>
      </c>
      <c r="T146" s="15">
        <f t="shared" ref="T146" si="323">+T147+T149+T151</f>
        <v>0</v>
      </c>
      <c r="U146" s="21">
        <f t="shared" si="299"/>
        <v>0</v>
      </c>
    </row>
    <row r="147" spans="2:23" ht="20.25" hidden="1" customHeight="1" x14ac:dyDescent="0.25">
      <c r="B147" s="7" t="s">
        <v>233</v>
      </c>
      <c r="C147" s="7" t="s">
        <v>234</v>
      </c>
      <c r="D147" s="38">
        <f t="shared" ref="D147:E147" si="324">+D148</f>
        <v>50000</v>
      </c>
      <c r="E147" s="57">
        <f t="shared" si="324"/>
        <v>200000</v>
      </c>
      <c r="F147" s="15">
        <f t="shared" ref="F147" si="325">+F148</f>
        <v>0</v>
      </c>
      <c r="G147" s="57">
        <f t="shared" ref="G147:H147" si="326">+G148</f>
        <v>200000</v>
      </c>
      <c r="H147" s="38">
        <f t="shared" si="326"/>
        <v>50000</v>
      </c>
      <c r="I147" s="15">
        <f t="shared" ref="I147:T147" si="327">+I148</f>
        <v>0</v>
      </c>
      <c r="J147" s="15">
        <f t="shared" si="327"/>
        <v>0</v>
      </c>
      <c r="K147" s="15">
        <f t="shared" si="327"/>
        <v>0</v>
      </c>
      <c r="L147" s="15">
        <f t="shared" si="327"/>
        <v>0</v>
      </c>
      <c r="M147" s="15">
        <f t="shared" si="327"/>
        <v>0</v>
      </c>
      <c r="N147" s="15">
        <f t="shared" si="327"/>
        <v>0</v>
      </c>
      <c r="O147" s="15">
        <f t="shared" si="327"/>
        <v>0</v>
      </c>
      <c r="P147" s="15">
        <f t="shared" si="327"/>
        <v>0</v>
      </c>
      <c r="Q147" s="15">
        <f t="shared" si="327"/>
        <v>0</v>
      </c>
      <c r="R147" s="15">
        <f t="shared" si="327"/>
        <v>0</v>
      </c>
      <c r="S147" s="15">
        <f t="shared" si="327"/>
        <v>0</v>
      </c>
      <c r="T147" s="15">
        <f t="shared" si="327"/>
        <v>0</v>
      </c>
      <c r="U147" s="21">
        <f t="shared" si="299"/>
        <v>0</v>
      </c>
    </row>
    <row r="148" spans="2:23" ht="20.25" customHeight="1" x14ac:dyDescent="0.25">
      <c r="B148" s="10" t="s">
        <v>235</v>
      </c>
      <c r="C148" s="10" t="s">
        <v>234</v>
      </c>
      <c r="D148" s="31">
        <v>50000</v>
      </c>
      <c r="E148" s="59">
        <v>200000</v>
      </c>
      <c r="F148" s="14">
        <v>0</v>
      </c>
      <c r="G148" s="59">
        <f>+E148+F148</f>
        <v>200000</v>
      </c>
      <c r="H148" s="31">
        <v>50000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21">
        <f t="shared" si="299"/>
        <v>0</v>
      </c>
    </row>
    <row r="149" spans="2:23" ht="20.25" hidden="1" customHeight="1" x14ac:dyDescent="0.25">
      <c r="B149" s="7" t="s">
        <v>236</v>
      </c>
      <c r="C149" s="7" t="s">
        <v>237</v>
      </c>
      <c r="D149" s="38">
        <f t="shared" ref="D149:E149" si="328">+D150</f>
        <v>2000000</v>
      </c>
      <c r="E149" s="57">
        <f t="shared" si="328"/>
        <v>3000000</v>
      </c>
      <c r="F149" s="15">
        <f t="shared" ref="F149" si="329">+F150</f>
        <v>0</v>
      </c>
      <c r="G149" s="57">
        <f t="shared" ref="G149:H149" si="330">+G150</f>
        <v>3000000</v>
      </c>
      <c r="H149" s="38">
        <f t="shared" si="330"/>
        <v>2000000</v>
      </c>
      <c r="I149" s="15">
        <f t="shared" ref="I149:T149" si="331">+I150</f>
        <v>0</v>
      </c>
      <c r="J149" s="15">
        <f t="shared" si="331"/>
        <v>0</v>
      </c>
      <c r="K149" s="15">
        <f t="shared" si="331"/>
        <v>0</v>
      </c>
      <c r="L149" s="15">
        <f t="shared" si="331"/>
        <v>0</v>
      </c>
      <c r="M149" s="15">
        <f t="shared" si="331"/>
        <v>0</v>
      </c>
      <c r="N149" s="15">
        <f t="shared" si="331"/>
        <v>0</v>
      </c>
      <c r="O149" s="15">
        <f t="shared" si="331"/>
        <v>0</v>
      </c>
      <c r="P149" s="15">
        <f t="shared" si="331"/>
        <v>0</v>
      </c>
      <c r="Q149" s="15">
        <f t="shared" si="331"/>
        <v>0</v>
      </c>
      <c r="R149" s="15">
        <f t="shared" si="331"/>
        <v>0</v>
      </c>
      <c r="S149" s="15">
        <f t="shared" si="331"/>
        <v>0</v>
      </c>
      <c r="T149" s="15">
        <f t="shared" si="331"/>
        <v>0</v>
      </c>
      <c r="U149" s="21">
        <f t="shared" si="299"/>
        <v>0</v>
      </c>
    </row>
    <row r="150" spans="2:23" ht="20.25" customHeight="1" x14ac:dyDescent="0.25">
      <c r="B150" s="10" t="s">
        <v>238</v>
      </c>
      <c r="C150" s="8" t="s">
        <v>237</v>
      </c>
      <c r="D150" s="31">
        <v>2000000</v>
      </c>
      <c r="E150" s="59">
        <v>3000000</v>
      </c>
      <c r="F150" s="14">
        <v>0</v>
      </c>
      <c r="G150" s="59">
        <f>+E150+F150</f>
        <v>3000000</v>
      </c>
      <c r="H150" s="31">
        <v>2000000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21">
        <f t="shared" si="299"/>
        <v>0</v>
      </c>
    </row>
    <row r="151" spans="2:23" ht="20.25" hidden="1" customHeight="1" x14ac:dyDescent="0.25">
      <c r="B151" s="7" t="s">
        <v>239</v>
      </c>
      <c r="C151" s="7" t="s">
        <v>240</v>
      </c>
      <c r="D151" s="38">
        <f t="shared" ref="D151:E151" si="332">+D152</f>
        <v>50000</v>
      </c>
      <c r="E151" s="57">
        <f t="shared" si="332"/>
        <v>100000</v>
      </c>
      <c r="F151" s="15">
        <f t="shared" ref="F151" si="333">+F152</f>
        <v>0</v>
      </c>
      <c r="G151" s="57">
        <f t="shared" ref="G151:H151" si="334">+G152</f>
        <v>100000</v>
      </c>
      <c r="H151" s="38">
        <f t="shared" si="334"/>
        <v>50000</v>
      </c>
      <c r="I151" s="15">
        <f t="shared" ref="I151:T151" si="335">+I152</f>
        <v>0</v>
      </c>
      <c r="J151" s="15">
        <f t="shared" si="335"/>
        <v>0</v>
      </c>
      <c r="K151" s="15">
        <f t="shared" si="335"/>
        <v>0</v>
      </c>
      <c r="L151" s="15">
        <f t="shared" si="335"/>
        <v>0</v>
      </c>
      <c r="M151" s="15">
        <f t="shared" si="335"/>
        <v>0</v>
      </c>
      <c r="N151" s="15">
        <f t="shared" si="335"/>
        <v>0</v>
      </c>
      <c r="O151" s="15">
        <f t="shared" si="335"/>
        <v>0</v>
      </c>
      <c r="P151" s="15">
        <f t="shared" si="335"/>
        <v>0</v>
      </c>
      <c r="Q151" s="15">
        <f t="shared" si="335"/>
        <v>0</v>
      </c>
      <c r="R151" s="15">
        <f t="shared" si="335"/>
        <v>0</v>
      </c>
      <c r="S151" s="15">
        <f t="shared" si="335"/>
        <v>0</v>
      </c>
      <c r="T151" s="15">
        <f t="shared" si="335"/>
        <v>0</v>
      </c>
      <c r="U151" s="21">
        <f t="shared" si="299"/>
        <v>0</v>
      </c>
    </row>
    <row r="152" spans="2:23" ht="20.25" customHeight="1" x14ac:dyDescent="0.25">
      <c r="B152" s="10" t="s">
        <v>241</v>
      </c>
      <c r="C152" s="10" t="s">
        <v>240</v>
      </c>
      <c r="D152" s="31">
        <v>50000</v>
      </c>
      <c r="E152" s="59">
        <v>100000</v>
      </c>
      <c r="F152" s="14">
        <v>0</v>
      </c>
      <c r="G152" s="59">
        <f>+E152+F152</f>
        <v>100000</v>
      </c>
      <c r="H152" s="31">
        <v>50000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21">
        <f t="shared" si="299"/>
        <v>0</v>
      </c>
    </row>
    <row r="153" spans="2:23" ht="20.25" hidden="1" customHeight="1" x14ac:dyDescent="0.25">
      <c r="B153" s="7" t="s">
        <v>242</v>
      </c>
      <c r="C153" s="7" t="s">
        <v>243</v>
      </c>
      <c r="D153" s="38">
        <f t="shared" ref="D153:E153" si="336">+D154+D156+D158+D160</f>
        <v>700000</v>
      </c>
      <c r="E153" s="57">
        <f t="shared" si="336"/>
        <v>1200000</v>
      </c>
      <c r="F153" s="15">
        <f t="shared" ref="F153" si="337">+F154+F156+F158+F160</f>
        <v>0</v>
      </c>
      <c r="G153" s="57">
        <f t="shared" ref="G153:I153" si="338">+G154+G156+G158+G160</f>
        <v>1200000</v>
      </c>
      <c r="H153" s="38">
        <f t="shared" si="338"/>
        <v>700000</v>
      </c>
      <c r="I153" s="15">
        <f t="shared" si="338"/>
        <v>0</v>
      </c>
      <c r="J153" s="15">
        <f t="shared" ref="J153:R153" si="339">+J154+J156+J158+J160</f>
        <v>133959.5</v>
      </c>
      <c r="K153" s="15">
        <f t="shared" si="339"/>
        <v>15522.95</v>
      </c>
      <c r="L153" s="15">
        <f t="shared" si="339"/>
        <v>0</v>
      </c>
      <c r="M153" s="15">
        <f t="shared" si="339"/>
        <v>0</v>
      </c>
      <c r="N153" s="15">
        <f t="shared" si="339"/>
        <v>0</v>
      </c>
      <c r="O153" s="15">
        <f t="shared" si="339"/>
        <v>0</v>
      </c>
      <c r="P153" s="15">
        <f t="shared" si="339"/>
        <v>0</v>
      </c>
      <c r="Q153" s="15">
        <f t="shared" si="339"/>
        <v>0</v>
      </c>
      <c r="R153" s="15">
        <f t="shared" si="339"/>
        <v>0</v>
      </c>
      <c r="S153" s="15">
        <f t="shared" ref="S153" si="340">+S154+S156+S158+S160</f>
        <v>0</v>
      </c>
      <c r="T153" s="15">
        <f t="shared" ref="T153" si="341">+T154+T156+T158+T160</f>
        <v>0</v>
      </c>
      <c r="U153" s="21">
        <f t="shared" si="299"/>
        <v>149482.45000000001</v>
      </c>
    </row>
    <row r="154" spans="2:23" ht="20.25" hidden="1" customHeight="1" x14ac:dyDescent="0.25">
      <c r="B154" s="7" t="s">
        <v>244</v>
      </c>
      <c r="C154" s="7" t="s">
        <v>245</v>
      </c>
      <c r="D154" s="38">
        <f t="shared" ref="D154:E154" si="342">+D155</f>
        <v>300000</v>
      </c>
      <c r="E154" s="57">
        <f t="shared" si="342"/>
        <v>500000</v>
      </c>
      <c r="F154" s="15">
        <f t="shared" ref="F154" si="343">+F155</f>
        <v>0</v>
      </c>
      <c r="G154" s="57">
        <f t="shared" ref="G154:H154" si="344">+G155</f>
        <v>500000</v>
      </c>
      <c r="H154" s="38">
        <f t="shared" si="344"/>
        <v>300000</v>
      </c>
      <c r="I154" s="15">
        <f t="shared" ref="I154:T154" si="345">+I155</f>
        <v>0</v>
      </c>
      <c r="J154" s="15">
        <f t="shared" si="345"/>
        <v>51448</v>
      </c>
      <c r="K154" s="15">
        <f t="shared" si="345"/>
        <v>13000.58</v>
      </c>
      <c r="L154" s="15">
        <f t="shared" si="345"/>
        <v>0</v>
      </c>
      <c r="M154" s="15">
        <f t="shared" si="345"/>
        <v>0</v>
      </c>
      <c r="N154" s="15">
        <f t="shared" si="345"/>
        <v>0</v>
      </c>
      <c r="O154" s="15">
        <f t="shared" si="345"/>
        <v>0</v>
      </c>
      <c r="P154" s="15">
        <f t="shared" si="345"/>
        <v>0</v>
      </c>
      <c r="Q154" s="15">
        <f t="shared" si="345"/>
        <v>0</v>
      </c>
      <c r="R154" s="15">
        <f t="shared" si="345"/>
        <v>0</v>
      </c>
      <c r="S154" s="15">
        <f t="shared" si="345"/>
        <v>0</v>
      </c>
      <c r="T154" s="15">
        <f t="shared" si="345"/>
        <v>0</v>
      </c>
      <c r="U154" s="21">
        <f t="shared" si="299"/>
        <v>64448.58</v>
      </c>
      <c r="W154" s="17"/>
    </row>
    <row r="155" spans="2:23" ht="20.25" customHeight="1" x14ac:dyDescent="0.25">
      <c r="B155" s="10" t="s">
        <v>246</v>
      </c>
      <c r="C155" s="10" t="s">
        <v>245</v>
      </c>
      <c r="D155" s="31">
        <v>300000</v>
      </c>
      <c r="E155" s="59">
        <v>500000</v>
      </c>
      <c r="F155" s="14">
        <v>0</v>
      </c>
      <c r="G155" s="59">
        <f>+E155+F155</f>
        <v>500000</v>
      </c>
      <c r="H155" s="31">
        <v>300000</v>
      </c>
      <c r="I155" s="14">
        <v>0</v>
      </c>
      <c r="J155" s="14">
        <v>51448</v>
      </c>
      <c r="K155" s="14">
        <v>13000.58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21">
        <f t="shared" si="299"/>
        <v>64448.58</v>
      </c>
    </row>
    <row r="156" spans="2:23" ht="20.25" hidden="1" customHeight="1" x14ac:dyDescent="0.25">
      <c r="B156" s="7" t="s">
        <v>247</v>
      </c>
      <c r="C156" s="7" t="s">
        <v>248</v>
      </c>
      <c r="D156" s="38">
        <f t="shared" ref="D156:E156" si="346">+D157</f>
        <v>200000</v>
      </c>
      <c r="E156" s="57">
        <f t="shared" si="346"/>
        <v>500000</v>
      </c>
      <c r="F156" s="15">
        <f t="shared" ref="F156" si="347">+F157</f>
        <v>0</v>
      </c>
      <c r="G156" s="57">
        <f t="shared" ref="G156:H156" si="348">+G157</f>
        <v>500000</v>
      </c>
      <c r="H156" s="38">
        <f t="shared" si="348"/>
        <v>200000</v>
      </c>
      <c r="I156" s="15">
        <f t="shared" ref="I156:T156" si="349">+I157</f>
        <v>0</v>
      </c>
      <c r="J156" s="15">
        <f t="shared" si="349"/>
        <v>82511.5</v>
      </c>
      <c r="K156" s="15">
        <f t="shared" si="349"/>
        <v>2522.37</v>
      </c>
      <c r="L156" s="15">
        <f t="shared" si="349"/>
        <v>0</v>
      </c>
      <c r="M156" s="15">
        <f t="shared" si="349"/>
        <v>0</v>
      </c>
      <c r="N156" s="15">
        <f t="shared" si="349"/>
        <v>0</v>
      </c>
      <c r="O156" s="15">
        <f t="shared" si="349"/>
        <v>0</v>
      </c>
      <c r="P156" s="15">
        <f t="shared" si="349"/>
        <v>0</v>
      </c>
      <c r="Q156" s="15">
        <f t="shared" si="349"/>
        <v>0</v>
      </c>
      <c r="R156" s="15">
        <f t="shared" si="349"/>
        <v>0</v>
      </c>
      <c r="S156" s="15">
        <f t="shared" si="349"/>
        <v>0</v>
      </c>
      <c r="T156" s="15">
        <f t="shared" si="349"/>
        <v>0</v>
      </c>
      <c r="U156" s="21">
        <f t="shared" si="299"/>
        <v>85033.87</v>
      </c>
    </row>
    <row r="157" spans="2:23" ht="20.25" customHeight="1" x14ac:dyDescent="0.25">
      <c r="B157" s="10" t="s">
        <v>249</v>
      </c>
      <c r="C157" s="10" t="s">
        <v>488</v>
      </c>
      <c r="D157" s="31">
        <v>200000</v>
      </c>
      <c r="E157" s="59">
        <v>500000</v>
      </c>
      <c r="F157" s="14">
        <v>0</v>
      </c>
      <c r="G157" s="59">
        <f>+E157+F157</f>
        <v>500000</v>
      </c>
      <c r="H157" s="31">
        <v>200000</v>
      </c>
      <c r="I157" s="14">
        <v>0</v>
      </c>
      <c r="J157" s="14">
        <v>82511.5</v>
      </c>
      <c r="K157" s="14">
        <v>2522.37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21">
        <f t="shared" si="299"/>
        <v>85033.87</v>
      </c>
    </row>
    <row r="158" spans="2:23" ht="20.25" hidden="1" customHeight="1" x14ac:dyDescent="0.25">
      <c r="B158" s="7" t="s">
        <v>250</v>
      </c>
      <c r="C158" s="7" t="s">
        <v>251</v>
      </c>
      <c r="D158" s="38">
        <f t="shared" ref="D158:E158" si="350">+D159</f>
        <v>100000</v>
      </c>
      <c r="E158" s="57">
        <f t="shared" si="350"/>
        <v>100000</v>
      </c>
      <c r="F158" s="15">
        <f t="shared" ref="F158" si="351">+F159</f>
        <v>0</v>
      </c>
      <c r="G158" s="57">
        <f t="shared" ref="G158:H158" si="352">+G159</f>
        <v>100000</v>
      </c>
      <c r="H158" s="38">
        <f t="shared" si="352"/>
        <v>100000</v>
      </c>
      <c r="I158" s="15">
        <f t="shared" ref="I158:T158" si="353">+I159</f>
        <v>0</v>
      </c>
      <c r="J158" s="15">
        <f t="shared" si="353"/>
        <v>0</v>
      </c>
      <c r="K158" s="15">
        <f t="shared" si="353"/>
        <v>0</v>
      </c>
      <c r="L158" s="15">
        <f t="shared" si="353"/>
        <v>0</v>
      </c>
      <c r="M158" s="15">
        <f t="shared" si="353"/>
        <v>0</v>
      </c>
      <c r="N158" s="15">
        <f t="shared" si="353"/>
        <v>0</v>
      </c>
      <c r="O158" s="15">
        <f t="shared" si="353"/>
        <v>0</v>
      </c>
      <c r="P158" s="15">
        <f t="shared" si="353"/>
        <v>0</v>
      </c>
      <c r="Q158" s="15">
        <f t="shared" si="353"/>
        <v>0</v>
      </c>
      <c r="R158" s="15">
        <f t="shared" si="353"/>
        <v>0</v>
      </c>
      <c r="S158" s="15">
        <f t="shared" si="353"/>
        <v>0</v>
      </c>
      <c r="T158" s="15">
        <f t="shared" si="353"/>
        <v>0</v>
      </c>
      <c r="U158" s="21">
        <f t="shared" si="299"/>
        <v>0</v>
      </c>
    </row>
    <row r="159" spans="2:23" ht="20.25" customHeight="1" x14ac:dyDescent="0.25">
      <c r="B159" s="10" t="s">
        <v>252</v>
      </c>
      <c r="C159" s="10" t="s">
        <v>251</v>
      </c>
      <c r="D159" s="31">
        <v>100000</v>
      </c>
      <c r="E159" s="59">
        <v>100000</v>
      </c>
      <c r="F159" s="14">
        <v>0</v>
      </c>
      <c r="G159" s="59">
        <f>+E159+F159</f>
        <v>100000</v>
      </c>
      <c r="H159" s="31">
        <v>100000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21">
        <f t="shared" si="299"/>
        <v>0</v>
      </c>
    </row>
    <row r="160" spans="2:23" ht="20.25" hidden="1" customHeight="1" x14ac:dyDescent="0.25">
      <c r="B160" s="7" t="s">
        <v>253</v>
      </c>
      <c r="C160" s="7" t="s">
        <v>254</v>
      </c>
      <c r="D160" s="38">
        <f t="shared" ref="D160:E160" si="354">+D161</f>
        <v>100000</v>
      </c>
      <c r="E160" s="57">
        <f t="shared" si="354"/>
        <v>100000</v>
      </c>
      <c r="F160" s="15">
        <f t="shared" ref="F160" si="355">+F161</f>
        <v>0</v>
      </c>
      <c r="G160" s="57">
        <f t="shared" ref="G160:H160" si="356">+G161</f>
        <v>100000</v>
      </c>
      <c r="H160" s="38">
        <f t="shared" si="356"/>
        <v>100000</v>
      </c>
      <c r="I160" s="15">
        <f t="shared" ref="I160:T160" si="357">+I161</f>
        <v>0</v>
      </c>
      <c r="J160" s="15">
        <f t="shared" si="357"/>
        <v>0</v>
      </c>
      <c r="K160" s="15">
        <f t="shared" si="357"/>
        <v>0</v>
      </c>
      <c r="L160" s="15">
        <f t="shared" si="357"/>
        <v>0</v>
      </c>
      <c r="M160" s="15">
        <f t="shared" si="357"/>
        <v>0</v>
      </c>
      <c r="N160" s="15">
        <f t="shared" si="357"/>
        <v>0</v>
      </c>
      <c r="O160" s="15">
        <f t="shared" si="357"/>
        <v>0</v>
      </c>
      <c r="P160" s="15">
        <f t="shared" si="357"/>
        <v>0</v>
      </c>
      <c r="Q160" s="15">
        <f t="shared" si="357"/>
        <v>0</v>
      </c>
      <c r="R160" s="15">
        <f t="shared" si="357"/>
        <v>0</v>
      </c>
      <c r="S160" s="15">
        <f t="shared" si="357"/>
        <v>0</v>
      </c>
      <c r="T160" s="15">
        <f t="shared" si="357"/>
        <v>0</v>
      </c>
      <c r="U160" s="21">
        <f t="shared" si="299"/>
        <v>0</v>
      </c>
    </row>
    <row r="161" spans="2:21" ht="20.25" customHeight="1" x14ac:dyDescent="0.25">
      <c r="B161" s="10" t="s">
        <v>255</v>
      </c>
      <c r="C161" s="10" t="s">
        <v>254</v>
      </c>
      <c r="D161" s="31">
        <v>100000</v>
      </c>
      <c r="E161" s="59">
        <v>100000</v>
      </c>
      <c r="F161" s="14">
        <v>0</v>
      </c>
      <c r="G161" s="59">
        <f>+E161+F161</f>
        <v>100000</v>
      </c>
      <c r="H161" s="31">
        <v>100000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21">
        <f t="shared" si="299"/>
        <v>0</v>
      </c>
    </row>
    <row r="162" spans="2:21" ht="20.25" hidden="1" customHeight="1" x14ac:dyDescent="0.25">
      <c r="B162" s="7" t="s">
        <v>256</v>
      </c>
      <c r="C162" s="7" t="s">
        <v>257</v>
      </c>
      <c r="D162" s="38">
        <f t="shared" ref="D162:E163" si="358">+D163</f>
        <v>15000</v>
      </c>
      <c r="E162" s="57">
        <f t="shared" si="358"/>
        <v>80000</v>
      </c>
      <c r="F162" s="15">
        <f t="shared" ref="F162:F163" si="359">+F163</f>
        <v>0</v>
      </c>
      <c r="G162" s="57">
        <f t="shared" ref="G162:H163" si="360">+G163</f>
        <v>80000</v>
      </c>
      <c r="H162" s="38">
        <f t="shared" si="360"/>
        <v>15000</v>
      </c>
      <c r="I162" s="15">
        <f t="shared" ref="I162:T163" si="361">+I163</f>
        <v>0</v>
      </c>
      <c r="J162" s="15">
        <f t="shared" si="361"/>
        <v>0</v>
      </c>
      <c r="K162" s="15">
        <f t="shared" si="361"/>
        <v>0</v>
      </c>
      <c r="L162" s="15">
        <f t="shared" si="361"/>
        <v>0</v>
      </c>
      <c r="M162" s="15">
        <f t="shared" si="361"/>
        <v>0</v>
      </c>
      <c r="N162" s="15">
        <f t="shared" si="361"/>
        <v>0</v>
      </c>
      <c r="O162" s="15">
        <f t="shared" si="361"/>
        <v>0</v>
      </c>
      <c r="P162" s="15">
        <f t="shared" si="361"/>
        <v>0</v>
      </c>
      <c r="Q162" s="15">
        <f t="shared" si="361"/>
        <v>0</v>
      </c>
      <c r="R162" s="15">
        <f t="shared" si="361"/>
        <v>0</v>
      </c>
      <c r="S162" s="15">
        <f t="shared" si="361"/>
        <v>0</v>
      </c>
      <c r="T162" s="15">
        <f t="shared" si="361"/>
        <v>0</v>
      </c>
      <c r="U162" s="21">
        <f t="shared" si="299"/>
        <v>0</v>
      </c>
    </row>
    <row r="163" spans="2:21" ht="20.25" hidden="1" customHeight="1" x14ac:dyDescent="0.25">
      <c r="B163" s="7" t="s">
        <v>258</v>
      </c>
      <c r="C163" s="7" t="s">
        <v>259</v>
      </c>
      <c r="D163" s="38">
        <f t="shared" si="358"/>
        <v>15000</v>
      </c>
      <c r="E163" s="57">
        <f t="shared" si="358"/>
        <v>80000</v>
      </c>
      <c r="F163" s="15">
        <f t="shared" si="359"/>
        <v>0</v>
      </c>
      <c r="G163" s="57">
        <f t="shared" si="360"/>
        <v>80000</v>
      </c>
      <c r="H163" s="38">
        <f t="shared" si="360"/>
        <v>15000</v>
      </c>
      <c r="I163" s="15">
        <f t="shared" si="361"/>
        <v>0</v>
      </c>
      <c r="J163" s="15">
        <f t="shared" si="361"/>
        <v>0</v>
      </c>
      <c r="K163" s="15">
        <f t="shared" si="361"/>
        <v>0</v>
      </c>
      <c r="L163" s="15">
        <f t="shared" si="361"/>
        <v>0</v>
      </c>
      <c r="M163" s="15">
        <f t="shared" si="361"/>
        <v>0</v>
      </c>
      <c r="N163" s="15">
        <f t="shared" si="361"/>
        <v>0</v>
      </c>
      <c r="O163" s="15">
        <f t="shared" si="361"/>
        <v>0</v>
      </c>
      <c r="P163" s="15">
        <f t="shared" si="361"/>
        <v>0</v>
      </c>
      <c r="Q163" s="15">
        <f t="shared" si="361"/>
        <v>0</v>
      </c>
      <c r="R163" s="15">
        <f t="shared" si="361"/>
        <v>0</v>
      </c>
      <c r="S163" s="15">
        <f t="shared" si="361"/>
        <v>0</v>
      </c>
      <c r="T163" s="15">
        <f t="shared" si="361"/>
        <v>0</v>
      </c>
      <c r="U163" s="21">
        <f t="shared" si="299"/>
        <v>0</v>
      </c>
    </row>
    <row r="164" spans="2:21" ht="20.25" customHeight="1" x14ac:dyDescent="0.25">
      <c r="B164" s="10" t="s">
        <v>260</v>
      </c>
      <c r="C164" s="10" t="s">
        <v>259</v>
      </c>
      <c r="D164" s="31">
        <v>15000</v>
      </c>
      <c r="E164" s="59">
        <v>80000</v>
      </c>
      <c r="F164" s="14">
        <v>0</v>
      </c>
      <c r="G164" s="59">
        <f>+E164+F164</f>
        <v>80000</v>
      </c>
      <c r="H164" s="31">
        <v>15000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21">
        <f t="shared" si="299"/>
        <v>0</v>
      </c>
    </row>
    <row r="165" spans="2:21" ht="20.25" hidden="1" customHeight="1" x14ac:dyDescent="0.25">
      <c r="B165" s="7" t="s">
        <v>261</v>
      </c>
      <c r="C165" s="7" t="s">
        <v>262</v>
      </c>
      <c r="D165" s="38">
        <f t="shared" ref="D165" si="362">+D166+D168+D170</f>
        <v>2050000</v>
      </c>
      <c r="E165" s="57">
        <f>+E166+E168+E170</f>
        <v>2100000</v>
      </c>
      <c r="F165" s="15">
        <f t="shared" ref="F165" si="363">+F166+F168+F170</f>
        <v>0</v>
      </c>
      <c r="G165" s="57">
        <f>+G166+G168+G170</f>
        <v>2100000</v>
      </c>
      <c r="H165" s="38">
        <f t="shared" ref="H165:I165" si="364">+H166+H168+H170</f>
        <v>2050000</v>
      </c>
      <c r="I165" s="15">
        <f t="shared" si="364"/>
        <v>0</v>
      </c>
      <c r="J165" s="15">
        <f t="shared" ref="J165:R165" si="365">+J166+J168+J170</f>
        <v>0</v>
      </c>
      <c r="K165" s="15">
        <f t="shared" si="365"/>
        <v>249688</v>
      </c>
      <c r="L165" s="15">
        <f t="shared" si="365"/>
        <v>0</v>
      </c>
      <c r="M165" s="15">
        <f t="shared" si="365"/>
        <v>0</v>
      </c>
      <c r="N165" s="15">
        <f t="shared" si="365"/>
        <v>0</v>
      </c>
      <c r="O165" s="15">
        <f t="shared" si="365"/>
        <v>0</v>
      </c>
      <c r="P165" s="15">
        <f t="shared" si="365"/>
        <v>0</v>
      </c>
      <c r="Q165" s="15">
        <f t="shared" si="365"/>
        <v>0</v>
      </c>
      <c r="R165" s="15">
        <f t="shared" si="365"/>
        <v>0</v>
      </c>
      <c r="S165" s="15">
        <f t="shared" ref="S165" si="366">+S166+S168+S170</f>
        <v>0</v>
      </c>
      <c r="T165" s="15">
        <f t="shared" ref="T165" si="367">+T166+T168+T170</f>
        <v>0</v>
      </c>
      <c r="U165" s="21">
        <f t="shared" si="299"/>
        <v>249688</v>
      </c>
    </row>
    <row r="166" spans="2:21" ht="20.25" hidden="1" customHeight="1" x14ac:dyDescent="0.25">
      <c r="B166" s="7" t="s">
        <v>263</v>
      </c>
      <c r="C166" s="7" t="s">
        <v>264</v>
      </c>
      <c r="D166" s="38">
        <f t="shared" ref="D166:E166" si="368">+D167</f>
        <v>50000</v>
      </c>
      <c r="E166" s="57">
        <f t="shared" si="368"/>
        <v>100000</v>
      </c>
      <c r="F166" s="15">
        <f t="shared" ref="F166" si="369">+F167</f>
        <v>0</v>
      </c>
      <c r="G166" s="57">
        <f t="shared" ref="G166:H166" si="370">+G167</f>
        <v>100000</v>
      </c>
      <c r="H166" s="38">
        <f t="shared" si="370"/>
        <v>50000</v>
      </c>
      <c r="I166" s="15">
        <f t="shared" ref="I166:T166" si="371">+I167</f>
        <v>0</v>
      </c>
      <c r="J166" s="15">
        <f t="shared" si="371"/>
        <v>0</v>
      </c>
      <c r="K166" s="15">
        <f t="shared" si="371"/>
        <v>0</v>
      </c>
      <c r="L166" s="15">
        <f t="shared" si="371"/>
        <v>0</v>
      </c>
      <c r="M166" s="15">
        <f t="shared" si="371"/>
        <v>0</v>
      </c>
      <c r="N166" s="15">
        <f t="shared" si="371"/>
        <v>0</v>
      </c>
      <c r="O166" s="15">
        <f t="shared" si="371"/>
        <v>0</v>
      </c>
      <c r="P166" s="15">
        <f t="shared" si="371"/>
        <v>0</v>
      </c>
      <c r="Q166" s="15">
        <f t="shared" si="371"/>
        <v>0</v>
      </c>
      <c r="R166" s="15">
        <f t="shared" si="371"/>
        <v>0</v>
      </c>
      <c r="S166" s="15">
        <f t="shared" si="371"/>
        <v>0</v>
      </c>
      <c r="T166" s="15">
        <f t="shared" si="371"/>
        <v>0</v>
      </c>
      <c r="U166" s="21">
        <f t="shared" si="299"/>
        <v>0</v>
      </c>
    </row>
    <row r="167" spans="2:21" ht="20.25" customHeight="1" x14ac:dyDescent="0.25">
      <c r="B167" s="10" t="s">
        <v>265</v>
      </c>
      <c r="C167" s="10" t="s">
        <v>266</v>
      </c>
      <c r="D167" s="31">
        <v>50000</v>
      </c>
      <c r="E167" s="59">
        <v>100000</v>
      </c>
      <c r="F167" s="14">
        <v>0</v>
      </c>
      <c r="G167" s="59">
        <f>+E167+F167</f>
        <v>100000</v>
      </c>
      <c r="H167" s="31">
        <v>50000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21">
        <f t="shared" si="299"/>
        <v>0</v>
      </c>
    </row>
    <row r="168" spans="2:21" ht="20.25" hidden="1" customHeight="1" x14ac:dyDescent="0.25">
      <c r="B168" s="7" t="s">
        <v>267</v>
      </c>
      <c r="C168" s="7" t="s">
        <v>268</v>
      </c>
      <c r="D168" s="38">
        <f t="shared" ref="D168:E168" si="372">+D169</f>
        <v>1000000</v>
      </c>
      <c r="E168" s="57">
        <f t="shared" si="372"/>
        <v>1800000</v>
      </c>
      <c r="F168" s="15">
        <f t="shared" ref="F168" si="373">+F169</f>
        <v>0</v>
      </c>
      <c r="G168" s="57">
        <f t="shared" ref="G168:H168" si="374">+G169</f>
        <v>1800000</v>
      </c>
      <c r="H168" s="38">
        <f t="shared" si="374"/>
        <v>1000000</v>
      </c>
      <c r="I168" s="15">
        <f t="shared" ref="I168:T168" si="375">+I169</f>
        <v>0</v>
      </c>
      <c r="J168" s="15">
        <f t="shared" si="375"/>
        <v>0</v>
      </c>
      <c r="K168" s="15">
        <f t="shared" si="375"/>
        <v>249688</v>
      </c>
      <c r="L168" s="15">
        <f t="shared" si="375"/>
        <v>0</v>
      </c>
      <c r="M168" s="15">
        <f t="shared" si="375"/>
        <v>0</v>
      </c>
      <c r="N168" s="15">
        <f t="shared" si="375"/>
        <v>0</v>
      </c>
      <c r="O168" s="15">
        <f t="shared" si="375"/>
        <v>0</v>
      </c>
      <c r="P168" s="15">
        <f t="shared" si="375"/>
        <v>0</v>
      </c>
      <c r="Q168" s="15">
        <f t="shared" si="375"/>
        <v>0</v>
      </c>
      <c r="R168" s="15">
        <f t="shared" si="375"/>
        <v>0</v>
      </c>
      <c r="S168" s="15">
        <f t="shared" si="375"/>
        <v>0</v>
      </c>
      <c r="T168" s="15">
        <f t="shared" si="375"/>
        <v>0</v>
      </c>
      <c r="U168" s="21">
        <f t="shared" si="299"/>
        <v>249688</v>
      </c>
    </row>
    <row r="169" spans="2:21" ht="20.25" customHeight="1" x14ac:dyDescent="0.25">
      <c r="B169" s="10" t="s">
        <v>269</v>
      </c>
      <c r="C169" s="10" t="s">
        <v>268</v>
      </c>
      <c r="D169" s="31">
        <v>1000000</v>
      </c>
      <c r="E169" s="59">
        <v>1800000</v>
      </c>
      <c r="F169" s="14">
        <v>0</v>
      </c>
      <c r="G169" s="59">
        <f>+E169+F169</f>
        <v>1800000</v>
      </c>
      <c r="H169" s="31">
        <v>1000000</v>
      </c>
      <c r="I169" s="14">
        <v>0</v>
      </c>
      <c r="J169" s="14">
        <v>0</v>
      </c>
      <c r="K169" s="14">
        <v>249688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21">
        <f t="shared" si="299"/>
        <v>249688</v>
      </c>
    </row>
    <row r="170" spans="2:21" ht="20.25" hidden="1" customHeight="1" x14ac:dyDescent="0.25">
      <c r="B170" s="7" t="s">
        <v>270</v>
      </c>
      <c r="C170" s="7" t="s">
        <v>271</v>
      </c>
      <c r="D170" s="38">
        <f t="shared" ref="D170:E170" si="376">+D171</f>
        <v>1000000</v>
      </c>
      <c r="E170" s="57">
        <f t="shared" si="376"/>
        <v>200000</v>
      </c>
      <c r="F170" s="15">
        <f t="shared" ref="F170" si="377">+F171</f>
        <v>0</v>
      </c>
      <c r="G170" s="57">
        <f t="shared" ref="G170:H170" si="378">+G171</f>
        <v>200000</v>
      </c>
      <c r="H170" s="38">
        <f t="shared" si="378"/>
        <v>1000000</v>
      </c>
      <c r="I170" s="15">
        <f t="shared" ref="I170:T170" si="379">+I171</f>
        <v>0</v>
      </c>
      <c r="J170" s="15">
        <f t="shared" si="379"/>
        <v>0</v>
      </c>
      <c r="K170" s="15">
        <f t="shared" si="379"/>
        <v>0</v>
      </c>
      <c r="L170" s="15">
        <f t="shared" si="379"/>
        <v>0</v>
      </c>
      <c r="M170" s="15">
        <f t="shared" si="379"/>
        <v>0</v>
      </c>
      <c r="N170" s="15">
        <f t="shared" si="379"/>
        <v>0</v>
      </c>
      <c r="O170" s="15">
        <f t="shared" si="379"/>
        <v>0</v>
      </c>
      <c r="P170" s="15">
        <f t="shared" si="379"/>
        <v>0</v>
      </c>
      <c r="Q170" s="15">
        <f t="shared" si="379"/>
        <v>0</v>
      </c>
      <c r="R170" s="15">
        <f t="shared" si="379"/>
        <v>0</v>
      </c>
      <c r="S170" s="15">
        <f t="shared" si="379"/>
        <v>0</v>
      </c>
      <c r="T170" s="15">
        <f t="shared" si="379"/>
        <v>0</v>
      </c>
      <c r="U170" s="21">
        <f t="shared" ref="U170:U188" si="380">+SUM(I170:T170)</f>
        <v>0</v>
      </c>
    </row>
    <row r="171" spans="2:21" ht="20.25" customHeight="1" x14ac:dyDescent="0.25">
      <c r="B171" s="10" t="s">
        <v>272</v>
      </c>
      <c r="C171" s="10" t="s">
        <v>484</v>
      </c>
      <c r="D171" s="31">
        <v>1000000</v>
      </c>
      <c r="E171" s="59">
        <v>200000</v>
      </c>
      <c r="F171" s="14">
        <v>0</v>
      </c>
      <c r="G171" s="59">
        <f>+E171+F171</f>
        <v>200000</v>
      </c>
      <c r="H171" s="31">
        <v>1000000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21">
        <f t="shared" si="380"/>
        <v>0</v>
      </c>
    </row>
    <row r="172" spans="2:21" ht="21" hidden="1" customHeight="1" x14ac:dyDescent="0.25">
      <c r="B172" s="7" t="s">
        <v>273</v>
      </c>
      <c r="C172" s="7" t="s">
        <v>274</v>
      </c>
      <c r="D172" s="38">
        <f t="shared" ref="D172:E172" si="381">+D173+D175+D178+D183</f>
        <v>3450000</v>
      </c>
      <c r="E172" s="57">
        <f t="shared" si="381"/>
        <v>4700000</v>
      </c>
      <c r="F172" s="15">
        <f t="shared" ref="F172" si="382">+F173+F175+F178+F183</f>
        <v>2000000</v>
      </c>
      <c r="G172" s="57">
        <f t="shared" ref="G172:I172" si="383">+G173+G175+G178+G183</f>
        <v>6700000</v>
      </c>
      <c r="H172" s="38">
        <f t="shared" si="383"/>
        <v>3450000</v>
      </c>
      <c r="I172" s="15">
        <f t="shared" si="383"/>
        <v>0</v>
      </c>
      <c r="J172" s="15">
        <f t="shared" ref="J172:R172" si="384">+J173+J175+J178+J183</f>
        <v>0</v>
      </c>
      <c r="K172" s="15">
        <f t="shared" si="384"/>
        <v>163515.53</v>
      </c>
      <c r="L172" s="15">
        <f t="shared" si="384"/>
        <v>0</v>
      </c>
      <c r="M172" s="15">
        <f t="shared" si="384"/>
        <v>0</v>
      </c>
      <c r="N172" s="15">
        <f t="shared" si="384"/>
        <v>0</v>
      </c>
      <c r="O172" s="15">
        <f t="shared" si="384"/>
        <v>0</v>
      </c>
      <c r="P172" s="15">
        <f t="shared" si="384"/>
        <v>0</v>
      </c>
      <c r="Q172" s="15">
        <f t="shared" si="384"/>
        <v>0</v>
      </c>
      <c r="R172" s="15">
        <f t="shared" si="384"/>
        <v>0</v>
      </c>
      <c r="S172" s="15">
        <f t="shared" ref="S172" si="385">+S173+S175+S178+S183</f>
        <v>0</v>
      </c>
      <c r="T172" s="15">
        <f t="shared" ref="T172" si="386">+T173+T175+T178+T183</f>
        <v>0</v>
      </c>
      <c r="U172" s="21">
        <f t="shared" si="380"/>
        <v>163515.53</v>
      </c>
    </row>
    <row r="173" spans="2:21" ht="20.25" hidden="1" customHeight="1" x14ac:dyDescent="0.25">
      <c r="B173" s="7" t="s">
        <v>275</v>
      </c>
      <c r="C173" s="7" t="s">
        <v>276</v>
      </c>
      <c r="D173" s="38">
        <f t="shared" ref="D173:E173" si="387">+D174</f>
        <v>50000</v>
      </c>
      <c r="E173" s="57">
        <f t="shared" si="387"/>
        <v>100000</v>
      </c>
      <c r="F173" s="15">
        <f t="shared" ref="F173" si="388">+F174</f>
        <v>0</v>
      </c>
      <c r="G173" s="57">
        <f t="shared" ref="G173:H173" si="389">+G174</f>
        <v>100000</v>
      </c>
      <c r="H173" s="38">
        <f t="shared" si="389"/>
        <v>50000</v>
      </c>
      <c r="I173" s="15">
        <f t="shared" ref="I173:T173" si="390">+I174</f>
        <v>0</v>
      </c>
      <c r="J173" s="15">
        <f t="shared" si="390"/>
        <v>0</v>
      </c>
      <c r="K173" s="15">
        <f t="shared" si="390"/>
        <v>0</v>
      </c>
      <c r="L173" s="15">
        <f t="shared" si="390"/>
        <v>0</v>
      </c>
      <c r="M173" s="15">
        <f t="shared" si="390"/>
        <v>0</v>
      </c>
      <c r="N173" s="15">
        <f t="shared" si="390"/>
        <v>0</v>
      </c>
      <c r="O173" s="15">
        <f t="shared" si="390"/>
        <v>0</v>
      </c>
      <c r="P173" s="15">
        <f t="shared" si="390"/>
        <v>0</v>
      </c>
      <c r="Q173" s="15">
        <f t="shared" si="390"/>
        <v>0</v>
      </c>
      <c r="R173" s="15">
        <f t="shared" si="390"/>
        <v>0</v>
      </c>
      <c r="S173" s="15">
        <f t="shared" si="390"/>
        <v>0</v>
      </c>
      <c r="T173" s="15">
        <f t="shared" si="390"/>
        <v>0</v>
      </c>
      <c r="U173" s="21">
        <f t="shared" si="380"/>
        <v>0</v>
      </c>
    </row>
    <row r="174" spans="2:21" ht="20.25" customHeight="1" x14ac:dyDescent="0.25">
      <c r="B174" s="10" t="s">
        <v>277</v>
      </c>
      <c r="C174" s="10" t="s">
        <v>278</v>
      </c>
      <c r="D174" s="31">
        <v>50000</v>
      </c>
      <c r="E174" s="59">
        <v>100000</v>
      </c>
      <c r="F174" s="14">
        <v>0</v>
      </c>
      <c r="G174" s="59">
        <f>+E174+F174</f>
        <v>100000</v>
      </c>
      <c r="H174" s="31">
        <v>50000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21">
        <f t="shared" si="380"/>
        <v>0</v>
      </c>
    </row>
    <row r="175" spans="2:21" ht="20.25" hidden="1" customHeight="1" x14ac:dyDescent="0.25">
      <c r="B175" s="7" t="s">
        <v>279</v>
      </c>
      <c r="C175" s="7" t="s">
        <v>280</v>
      </c>
      <c r="D175" s="38">
        <f t="shared" ref="D175:E175" si="391">+D176+D177</f>
        <v>200000</v>
      </c>
      <c r="E175" s="57">
        <f t="shared" si="391"/>
        <v>400000</v>
      </c>
      <c r="F175" s="15">
        <f t="shared" ref="F175" si="392">+F176+F177</f>
        <v>0</v>
      </c>
      <c r="G175" s="57">
        <f t="shared" ref="G175:I175" si="393">+G176+G177</f>
        <v>400000</v>
      </c>
      <c r="H175" s="38">
        <f t="shared" si="393"/>
        <v>200000</v>
      </c>
      <c r="I175" s="15">
        <f t="shared" si="393"/>
        <v>0</v>
      </c>
      <c r="J175" s="15">
        <f t="shared" ref="J175:R175" si="394">+J176+J177</f>
        <v>0</v>
      </c>
      <c r="K175" s="15">
        <f t="shared" si="394"/>
        <v>0</v>
      </c>
      <c r="L175" s="15">
        <f t="shared" si="394"/>
        <v>0</v>
      </c>
      <c r="M175" s="15">
        <f t="shared" si="394"/>
        <v>0</v>
      </c>
      <c r="N175" s="15">
        <f t="shared" si="394"/>
        <v>0</v>
      </c>
      <c r="O175" s="15">
        <f t="shared" si="394"/>
        <v>0</v>
      </c>
      <c r="P175" s="15">
        <f t="shared" si="394"/>
        <v>0</v>
      </c>
      <c r="Q175" s="15">
        <f t="shared" si="394"/>
        <v>0</v>
      </c>
      <c r="R175" s="15">
        <f t="shared" si="394"/>
        <v>0</v>
      </c>
      <c r="S175" s="15">
        <f t="shared" ref="S175" si="395">+S176+S177</f>
        <v>0</v>
      </c>
      <c r="T175" s="15">
        <f t="shared" ref="T175" si="396">+T176+T177</f>
        <v>0</v>
      </c>
      <c r="U175" s="21">
        <f t="shared" si="380"/>
        <v>0</v>
      </c>
    </row>
    <row r="176" spans="2:21" ht="20.25" customHeight="1" x14ac:dyDescent="0.25">
      <c r="B176" s="10" t="s">
        <v>281</v>
      </c>
      <c r="C176" s="10" t="s">
        <v>282</v>
      </c>
      <c r="D176" s="31">
        <v>100000</v>
      </c>
      <c r="E176" s="59">
        <v>300000</v>
      </c>
      <c r="F176" s="14">
        <v>0</v>
      </c>
      <c r="G176" s="59">
        <f>+E176+F176</f>
        <v>300000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380"/>
        <v>0</v>
      </c>
    </row>
    <row r="177" spans="2:21" ht="20.25" customHeight="1" x14ac:dyDescent="0.25">
      <c r="B177" s="10" t="s">
        <v>283</v>
      </c>
      <c r="C177" s="10" t="s">
        <v>284</v>
      </c>
      <c r="D177" s="31">
        <v>100000</v>
      </c>
      <c r="E177" s="59">
        <v>100000</v>
      </c>
      <c r="F177" s="14">
        <v>0</v>
      </c>
      <c r="G177" s="59">
        <f>+E177+F177</f>
        <v>100000</v>
      </c>
      <c r="H177" s="31">
        <v>100000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21">
        <f t="shared" si="380"/>
        <v>0</v>
      </c>
    </row>
    <row r="178" spans="2:21" ht="20.25" hidden="1" customHeight="1" x14ac:dyDescent="0.25">
      <c r="B178" s="7" t="s">
        <v>285</v>
      </c>
      <c r="C178" s="7" t="s">
        <v>286</v>
      </c>
      <c r="D178" s="38">
        <f t="shared" ref="D178:E178" si="397">+SUM(D179:D182)</f>
        <v>3150000</v>
      </c>
      <c r="E178" s="57">
        <f t="shared" si="397"/>
        <v>4000000</v>
      </c>
      <c r="F178" s="15">
        <f t="shared" ref="F178" si="398">+SUM(F179:F182)</f>
        <v>0</v>
      </c>
      <c r="G178" s="57">
        <f t="shared" ref="G178" si="399">+SUM(G179:G182)</f>
        <v>4000000</v>
      </c>
      <c r="H178" s="38">
        <f t="shared" ref="H178:I178" si="400">+SUM(H179:H182)</f>
        <v>3150000</v>
      </c>
      <c r="I178" s="15">
        <f t="shared" si="400"/>
        <v>0</v>
      </c>
      <c r="J178" s="15">
        <f t="shared" ref="J178:R178" si="401">+SUM(J179:J182)</f>
        <v>0</v>
      </c>
      <c r="K178" s="15">
        <f t="shared" si="401"/>
        <v>163515.53</v>
      </c>
      <c r="L178" s="15">
        <f t="shared" si="401"/>
        <v>0</v>
      </c>
      <c r="M178" s="15">
        <f t="shared" si="401"/>
        <v>0</v>
      </c>
      <c r="N178" s="15">
        <f t="shared" si="401"/>
        <v>0</v>
      </c>
      <c r="O178" s="15">
        <f t="shared" si="401"/>
        <v>0</v>
      </c>
      <c r="P178" s="15">
        <f t="shared" si="401"/>
        <v>0</v>
      </c>
      <c r="Q178" s="15">
        <f t="shared" si="401"/>
        <v>0</v>
      </c>
      <c r="R178" s="15">
        <f t="shared" si="401"/>
        <v>0</v>
      </c>
      <c r="S178" s="15">
        <f t="shared" ref="S178" si="402">+SUM(S179:S182)</f>
        <v>0</v>
      </c>
      <c r="T178" s="15">
        <f t="shared" ref="T178" si="403">+SUM(T179:T182)</f>
        <v>0</v>
      </c>
      <c r="U178" s="21">
        <f t="shared" si="380"/>
        <v>163515.53</v>
      </c>
    </row>
    <row r="179" spans="2:21" ht="20.25" hidden="1" customHeight="1" x14ac:dyDescent="0.25">
      <c r="B179" s="10" t="s">
        <v>287</v>
      </c>
      <c r="C179" s="10" t="s">
        <v>288</v>
      </c>
      <c r="D179" s="31">
        <v>0</v>
      </c>
      <c r="E179" s="59">
        <v>0</v>
      </c>
      <c r="F179" s="14">
        <v>0</v>
      </c>
      <c r="G179" s="59">
        <f>+E179+F179</f>
        <v>0</v>
      </c>
      <c r="H179" s="31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21">
        <f t="shared" si="380"/>
        <v>0</v>
      </c>
    </row>
    <row r="180" spans="2:21" ht="20.25" customHeight="1" x14ac:dyDescent="0.25">
      <c r="B180" s="10" t="s">
        <v>289</v>
      </c>
      <c r="C180" s="10" t="s">
        <v>290</v>
      </c>
      <c r="D180" s="31">
        <v>3000000</v>
      </c>
      <c r="E180" s="59">
        <v>3800000</v>
      </c>
      <c r="F180" s="14">
        <v>-300000</v>
      </c>
      <c r="G180" s="59">
        <f t="shared" ref="G180:G182" si="404">+E180+F180</f>
        <v>3500000</v>
      </c>
      <c r="H180" s="31">
        <v>3000000</v>
      </c>
      <c r="I180" s="14">
        <v>0</v>
      </c>
      <c r="J180" s="14">
        <v>0</v>
      </c>
      <c r="K180" s="14">
        <v>150360.32000000001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21">
        <f t="shared" si="380"/>
        <v>150360.32000000001</v>
      </c>
    </row>
    <row r="181" spans="2:21" ht="17.25" hidden="1" customHeight="1" x14ac:dyDescent="0.25">
      <c r="B181" s="10" t="s">
        <v>291</v>
      </c>
      <c r="C181" s="10" t="s">
        <v>292</v>
      </c>
      <c r="D181" s="31">
        <v>50000</v>
      </c>
      <c r="E181" s="59">
        <v>0</v>
      </c>
      <c r="F181" s="14">
        <v>0</v>
      </c>
      <c r="G181" s="59">
        <f t="shared" si="404"/>
        <v>0</v>
      </c>
      <c r="H181" s="31">
        <v>50000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21">
        <f t="shared" si="380"/>
        <v>0</v>
      </c>
    </row>
    <row r="182" spans="2:21" ht="20.25" customHeight="1" x14ac:dyDescent="0.25">
      <c r="B182" s="10" t="s">
        <v>293</v>
      </c>
      <c r="C182" s="10" t="s">
        <v>294</v>
      </c>
      <c r="D182" s="31">
        <v>100000</v>
      </c>
      <c r="E182" s="59">
        <v>200000</v>
      </c>
      <c r="F182" s="14">
        <v>300000</v>
      </c>
      <c r="G182" s="59">
        <f t="shared" si="404"/>
        <v>500000</v>
      </c>
      <c r="H182" s="31">
        <v>100000</v>
      </c>
      <c r="I182" s="14">
        <v>0</v>
      </c>
      <c r="J182" s="14">
        <v>0</v>
      </c>
      <c r="K182" s="14">
        <v>13155.21</v>
      </c>
      <c r="L182" s="14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21">
        <f t="shared" si="380"/>
        <v>13155.21</v>
      </c>
    </row>
    <row r="183" spans="2:21" ht="20.25" hidden="1" customHeight="1" x14ac:dyDescent="0.25">
      <c r="B183" s="7" t="s">
        <v>295</v>
      </c>
      <c r="C183" s="7" t="s">
        <v>296</v>
      </c>
      <c r="D183" s="38">
        <f t="shared" ref="D183" si="405">+D184</f>
        <v>50000</v>
      </c>
      <c r="E183" s="57">
        <f t="shared" ref="E183" si="406">+E184+E185</f>
        <v>200000</v>
      </c>
      <c r="F183" s="15">
        <f t="shared" ref="F183" si="407">+F184+F185</f>
        <v>2000000</v>
      </c>
      <c r="G183" s="57">
        <f t="shared" ref="G183" si="408">+G184+G185</f>
        <v>2200000</v>
      </c>
      <c r="H183" s="38">
        <f t="shared" ref="H183" si="409">+H184</f>
        <v>50000</v>
      </c>
      <c r="I183" s="15">
        <f t="shared" ref="I183" si="410">+I184+I185</f>
        <v>0</v>
      </c>
      <c r="J183" s="15">
        <f t="shared" ref="J183:R183" si="411">+J184+J185</f>
        <v>0</v>
      </c>
      <c r="K183" s="15">
        <f t="shared" si="411"/>
        <v>0</v>
      </c>
      <c r="L183" s="15">
        <f t="shared" si="411"/>
        <v>0</v>
      </c>
      <c r="M183" s="15">
        <f t="shared" si="411"/>
        <v>0</v>
      </c>
      <c r="N183" s="15">
        <f t="shared" si="411"/>
        <v>0</v>
      </c>
      <c r="O183" s="15">
        <f t="shared" si="411"/>
        <v>0</v>
      </c>
      <c r="P183" s="15">
        <f t="shared" si="411"/>
        <v>0</v>
      </c>
      <c r="Q183" s="15">
        <f t="shared" si="411"/>
        <v>0</v>
      </c>
      <c r="R183" s="15">
        <f t="shared" si="411"/>
        <v>0</v>
      </c>
      <c r="S183" s="15">
        <f t="shared" ref="S183:T183" si="412">+S184+S185</f>
        <v>0</v>
      </c>
      <c r="T183" s="15">
        <f t="shared" si="412"/>
        <v>0</v>
      </c>
      <c r="U183" s="21">
        <f t="shared" si="380"/>
        <v>0</v>
      </c>
    </row>
    <row r="184" spans="2:21" ht="18" customHeight="1" x14ac:dyDescent="0.25">
      <c r="B184" s="10" t="s">
        <v>297</v>
      </c>
      <c r="C184" s="10" t="s">
        <v>298</v>
      </c>
      <c r="D184" s="31">
        <v>50000</v>
      </c>
      <c r="E184" s="59">
        <v>100000</v>
      </c>
      <c r="F184" s="14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si="380"/>
        <v>0</v>
      </c>
    </row>
    <row r="185" spans="2:21" ht="18" customHeight="1" x14ac:dyDescent="0.25">
      <c r="B185" s="10" t="s">
        <v>517</v>
      </c>
      <c r="C185" s="10" t="s">
        <v>518</v>
      </c>
      <c r="D185" s="31">
        <v>50000</v>
      </c>
      <c r="E185" s="59">
        <v>100000</v>
      </c>
      <c r="F185" s="14">
        <v>2000000</v>
      </c>
      <c r="G185" s="59">
        <f>+E185+F185</f>
        <v>2100000</v>
      </c>
      <c r="H185" s="31">
        <v>50000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21">
        <f t="shared" ref="U185" si="413">+SUM(I185:T185)</f>
        <v>0</v>
      </c>
    </row>
    <row r="186" spans="2:21" ht="32.25" hidden="1" customHeight="1" x14ac:dyDescent="0.25">
      <c r="B186" s="7" t="s">
        <v>299</v>
      </c>
      <c r="C186" s="7" t="s">
        <v>300</v>
      </c>
      <c r="D186" s="38">
        <f t="shared" ref="D186" si="414">+D187+D192</f>
        <v>12400000</v>
      </c>
      <c r="E186" s="57">
        <f>+E187+E192</f>
        <v>20800000</v>
      </c>
      <c r="F186" s="15">
        <f t="shared" ref="F186" si="415">+F187+F192</f>
        <v>0</v>
      </c>
      <c r="G186" s="57">
        <f>+G187+G192</f>
        <v>20800000</v>
      </c>
      <c r="H186" s="38">
        <f t="shared" ref="H186:I186" si="416">+H187+H192</f>
        <v>12400000</v>
      </c>
      <c r="I186" s="15">
        <f t="shared" si="416"/>
        <v>0</v>
      </c>
      <c r="J186" s="15">
        <f t="shared" ref="J186:R186" si="417">+J187+J192</f>
        <v>4366</v>
      </c>
      <c r="K186" s="15">
        <f t="shared" si="417"/>
        <v>0</v>
      </c>
      <c r="L186" s="15">
        <f t="shared" si="417"/>
        <v>0</v>
      </c>
      <c r="M186" s="15">
        <f t="shared" si="417"/>
        <v>0</v>
      </c>
      <c r="N186" s="15">
        <f t="shared" si="417"/>
        <v>0</v>
      </c>
      <c r="O186" s="15">
        <f t="shared" si="417"/>
        <v>0</v>
      </c>
      <c r="P186" s="15">
        <f t="shared" si="417"/>
        <v>0</v>
      </c>
      <c r="Q186" s="15">
        <f t="shared" si="417"/>
        <v>0</v>
      </c>
      <c r="R186" s="15">
        <f t="shared" si="417"/>
        <v>0</v>
      </c>
      <c r="S186" s="15">
        <f t="shared" ref="S186:T186" si="418">+S187+S192</f>
        <v>0</v>
      </c>
      <c r="T186" s="15">
        <f t="shared" si="418"/>
        <v>0</v>
      </c>
      <c r="U186" s="21">
        <f t="shared" si="380"/>
        <v>4366</v>
      </c>
    </row>
    <row r="187" spans="2:21" ht="20.25" hidden="1" customHeight="1" x14ac:dyDescent="0.25">
      <c r="B187" s="7" t="s">
        <v>301</v>
      </c>
      <c r="C187" s="7" t="s">
        <v>302</v>
      </c>
      <c r="D187" s="15">
        <f t="shared" ref="D187" si="419">+D188+D190</f>
        <v>12000000</v>
      </c>
      <c r="E187" s="57">
        <f>+E188+E189+E190+E191</f>
        <v>20300000</v>
      </c>
      <c r="F187" s="15">
        <f t="shared" ref="F187" si="420">+F188+F189+F190+F191</f>
        <v>0</v>
      </c>
      <c r="G187" s="57">
        <f>+G188+G189+G190+G191</f>
        <v>20300000</v>
      </c>
      <c r="H187" s="15">
        <f t="shared" ref="H187" si="421">+H188+H190</f>
        <v>12000000</v>
      </c>
      <c r="I187" s="15">
        <f t="shared" ref="I187" si="422">+I188+I189+I190+I191</f>
        <v>0</v>
      </c>
      <c r="J187" s="15">
        <f t="shared" ref="J187:R187" si="423">+J188+J189+J190+J191</f>
        <v>0</v>
      </c>
      <c r="K187" s="15">
        <f t="shared" si="423"/>
        <v>0</v>
      </c>
      <c r="L187" s="15">
        <f t="shared" si="423"/>
        <v>0</v>
      </c>
      <c r="M187" s="15">
        <f t="shared" si="423"/>
        <v>0</v>
      </c>
      <c r="N187" s="15">
        <f t="shared" si="423"/>
        <v>0</v>
      </c>
      <c r="O187" s="15">
        <f t="shared" si="423"/>
        <v>0</v>
      </c>
      <c r="P187" s="15">
        <f t="shared" si="423"/>
        <v>0</v>
      </c>
      <c r="Q187" s="15">
        <f t="shared" si="423"/>
        <v>0</v>
      </c>
      <c r="R187" s="15">
        <f t="shared" si="423"/>
        <v>0</v>
      </c>
      <c r="S187" s="15">
        <f t="shared" ref="S187:T187" si="424">+S188+S189+S190+S191</f>
        <v>0</v>
      </c>
      <c r="T187" s="15">
        <f t="shared" si="424"/>
        <v>0</v>
      </c>
      <c r="U187" s="21">
        <f>+SUM(I187:T187)</f>
        <v>0</v>
      </c>
    </row>
    <row r="188" spans="2:21" ht="20.25" customHeight="1" x14ac:dyDescent="0.25">
      <c r="B188" s="10" t="s">
        <v>303</v>
      </c>
      <c r="C188" s="10" t="s">
        <v>304</v>
      </c>
      <c r="D188" s="31">
        <v>12000000</v>
      </c>
      <c r="E188" s="59">
        <v>100000</v>
      </c>
      <c r="F188" s="14">
        <v>0</v>
      </c>
      <c r="G188" s="59">
        <f>+E188+F188</f>
        <v>100000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si="380"/>
        <v>0</v>
      </c>
    </row>
    <row r="189" spans="2:21" ht="20.25" customHeight="1" x14ac:dyDescent="0.25">
      <c r="B189" s="10" t="s">
        <v>512</v>
      </c>
      <c r="C189" s="10" t="s">
        <v>513</v>
      </c>
      <c r="D189" s="31">
        <v>12000000</v>
      </c>
      <c r="E189" s="59">
        <v>20000000</v>
      </c>
      <c r="F189" s="14">
        <v>0</v>
      </c>
      <c r="G189" s="59">
        <f>+E189+F189</f>
        <v>20000000</v>
      </c>
      <c r="H189" s="31">
        <v>12000000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>
        <f t="shared" ref="U189" si="425">+SUM(I189:T189)</f>
        <v>0</v>
      </c>
    </row>
    <row r="190" spans="2:21" ht="20.25" customHeight="1" x14ac:dyDescent="0.25">
      <c r="B190" s="10" t="s">
        <v>307</v>
      </c>
      <c r="C190" s="10" t="s">
        <v>308</v>
      </c>
      <c r="D190" s="31"/>
      <c r="E190" s="59">
        <v>100000</v>
      </c>
      <c r="F190" s="14">
        <v>0</v>
      </c>
      <c r="G190" s="59">
        <f t="shared" ref="G190:G191" si="426">+E190+F190</f>
        <v>100000</v>
      </c>
      <c r="H190" s="31"/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21"/>
    </row>
    <row r="191" spans="2:21" ht="20.25" customHeight="1" x14ac:dyDescent="0.25">
      <c r="B191" s="10" t="s">
        <v>505</v>
      </c>
      <c r="C191" s="10" t="s">
        <v>506</v>
      </c>
      <c r="D191" s="31"/>
      <c r="E191" s="59">
        <v>100000</v>
      </c>
      <c r="F191" s="14">
        <v>0</v>
      </c>
      <c r="G191" s="59">
        <f t="shared" si="426"/>
        <v>100000</v>
      </c>
      <c r="H191" s="31"/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21"/>
    </row>
    <row r="192" spans="2:21" ht="20.25" hidden="1" customHeight="1" x14ac:dyDescent="0.25">
      <c r="B192" s="7" t="s">
        <v>305</v>
      </c>
      <c r="C192" s="7" t="s">
        <v>306</v>
      </c>
      <c r="D192" s="38">
        <f t="shared" ref="D192:E192" si="427">+D193+D194</f>
        <v>400000</v>
      </c>
      <c r="E192" s="57">
        <f t="shared" si="427"/>
        <v>500000</v>
      </c>
      <c r="F192" s="15">
        <f t="shared" ref="F192" si="428">+F193+F194</f>
        <v>0</v>
      </c>
      <c r="G192" s="57">
        <f t="shared" ref="G192:I192" si="429">+G193+G194</f>
        <v>500000</v>
      </c>
      <c r="H192" s="38">
        <f t="shared" si="429"/>
        <v>400000</v>
      </c>
      <c r="I192" s="15">
        <f t="shared" si="429"/>
        <v>0</v>
      </c>
      <c r="J192" s="15">
        <f t="shared" ref="J192:R192" si="430">+J193+J194</f>
        <v>4366</v>
      </c>
      <c r="K192" s="15">
        <f t="shared" si="430"/>
        <v>0</v>
      </c>
      <c r="L192" s="15">
        <f t="shared" si="430"/>
        <v>0</v>
      </c>
      <c r="M192" s="15">
        <f t="shared" si="430"/>
        <v>0</v>
      </c>
      <c r="N192" s="15">
        <f t="shared" si="430"/>
        <v>0</v>
      </c>
      <c r="O192" s="15">
        <f t="shared" si="430"/>
        <v>0</v>
      </c>
      <c r="P192" s="15">
        <f t="shared" si="430"/>
        <v>0</v>
      </c>
      <c r="Q192" s="15">
        <f t="shared" si="430"/>
        <v>0</v>
      </c>
      <c r="R192" s="15">
        <f t="shared" si="430"/>
        <v>0</v>
      </c>
      <c r="S192" s="15">
        <f t="shared" ref="S192:T192" si="431">+S193+S194</f>
        <v>0</v>
      </c>
      <c r="T192" s="15">
        <f t="shared" si="431"/>
        <v>0</v>
      </c>
      <c r="U192" s="21">
        <f t="shared" ref="U192:U201" si="432">+SUM(I192:T192)</f>
        <v>4366</v>
      </c>
    </row>
    <row r="193" spans="2:21" ht="18.75" customHeight="1" x14ac:dyDescent="0.25">
      <c r="B193" s="10" t="s">
        <v>309</v>
      </c>
      <c r="C193" s="10" t="s">
        <v>310</v>
      </c>
      <c r="D193" s="31">
        <v>300000</v>
      </c>
      <c r="E193" s="59">
        <v>300000</v>
      </c>
      <c r="F193" s="14">
        <v>0</v>
      </c>
      <c r="G193" s="59">
        <f>+E193+F193</f>
        <v>300000</v>
      </c>
      <c r="H193" s="31">
        <v>300000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21">
        <f t="shared" si="432"/>
        <v>0</v>
      </c>
    </row>
    <row r="194" spans="2:21" ht="20.25" customHeight="1" x14ac:dyDescent="0.25">
      <c r="B194" s="10" t="s">
        <v>311</v>
      </c>
      <c r="C194" s="10" t="s">
        <v>312</v>
      </c>
      <c r="D194" s="31">
        <v>100000</v>
      </c>
      <c r="E194" s="59">
        <v>200000</v>
      </c>
      <c r="F194" s="14">
        <v>0</v>
      </c>
      <c r="G194" s="59">
        <f>+E194+F194</f>
        <v>200000</v>
      </c>
      <c r="H194" s="31">
        <v>100000</v>
      </c>
      <c r="I194" s="14">
        <v>0</v>
      </c>
      <c r="J194" s="14">
        <v>4366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21">
        <f t="shared" si="432"/>
        <v>4366</v>
      </c>
    </row>
    <row r="195" spans="2:21" ht="20.25" hidden="1" customHeight="1" x14ac:dyDescent="0.25">
      <c r="B195" s="7" t="s">
        <v>313</v>
      </c>
      <c r="C195" s="7" t="s">
        <v>314</v>
      </c>
      <c r="D195" s="38">
        <f t="shared" ref="D195" si="433">+D196+D198+D200+D204+D206+D208+D211</f>
        <v>23450000</v>
      </c>
      <c r="E195" s="57">
        <f t="shared" ref="E195" si="434">+E196+E198+E200+E202+E204+E206+E208+E211</f>
        <v>32250000</v>
      </c>
      <c r="F195" s="15">
        <f t="shared" ref="F195" si="435">+F196+F198+F200+F204+F206+F208+F211+F202</f>
        <v>-4000000</v>
      </c>
      <c r="G195" s="57">
        <f t="shared" ref="G195" si="436">+G196+G198+G200+G202+G204+G206+G208+G211</f>
        <v>27250000</v>
      </c>
      <c r="H195" s="38">
        <f t="shared" ref="H195" si="437">+H196+H198+H200+H204+H206+H208+H211</f>
        <v>23450000</v>
      </c>
      <c r="I195" s="15">
        <f t="shared" ref="I195" si="438">+I196+I198+I200+I204+I206+I208+I211+I202</f>
        <v>0</v>
      </c>
      <c r="J195" s="15">
        <f t="shared" ref="J195:R195" si="439">+J196+J198+J200+J204+J206+J208+J211+J202</f>
        <v>474311.62</v>
      </c>
      <c r="K195" s="15">
        <f t="shared" si="439"/>
        <v>570031.6100000001</v>
      </c>
      <c r="L195" s="15">
        <f t="shared" si="439"/>
        <v>0</v>
      </c>
      <c r="M195" s="15">
        <f t="shared" si="439"/>
        <v>0</v>
      </c>
      <c r="N195" s="15">
        <f t="shared" si="439"/>
        <v>0</v>
      </c>
      <c r="O195" s="15">
        <f t="shared" si="439"/>
        <v>0</v>
      </c>
      <c r="P195" s="15">
        <f t="shared" si="439"/>
        <v>0</v>
      </c>
      <c r="Q195" s="15">
        <f t="shared" si="439"/>
        <v>0</v>
      </c>
      <c r="R195" s="15">
        <f t="shared" si="439"/>
        <v>0</v>
      </c>
      <c r="S195" s="15">
        <f t="shared" ref="S195:T195" si="440">+S196+S198+S200+S204+S206+S208+S211+S202</f>
        <v>0</v>
      </c>
      <c r="T195" s="15">
        <f t="shared" si="440"/>
        <v>0</v>
      </c>
      <c r="U195" s="21">
        <f t="shared" si="432"/>
        <v>1044343.2300000001</v>
      </c>
    </row>
    <row r="196" spans="2:21" ht="20.25" hidden="1" customHeight="1" x14ac:dyDescent="0.25">
      <c r="B196" s="7" t="s">
        <v>315</v>
      </c>
      <c r="C196" s="7" t="s">
        <v>316</v>
      </c>
      <c r="D196" s="38">
        <f t="shared" ref="D196:E196" si="441">+D197</f>
        <v>200000</v>
      </c>
      <c r="E196" s="57">
        <f t="shared" si="441"/>
        <v>1500000</v>
      </c>
      <c r="F196" s="15">
        <f t="shared" ref="F196" si="442">+F197</f>
        <v>0</v>
      </c>
      <c r="G196" s="57">
        <f t="shared" ref="G196:H196" si="443">+G197</f>
        <v>1500000</v>
      </c>
      <c r="H196" s="38">
        <f t="shared" si="443"/>
        <v>200000</v>
      </c>
      <c r="I196" s="15">
        <f t="shared" ref="I196:T196" si="444">+I197</f>
        <v>0</v>
      </c>
      <c r="J196" s="15">
        <f t="shared" si="444"/>
        <v>0</v>
      </c>
      <c r="K196" s="15">
        <f t="shared" si="444"/>
        <v>49782.96</v>
      </c>
      <c r="L196" s="15">
        <f t="shared" si="444"/>
        <v>0</v>
      </c>
      <c r="M196" s="15">
        <f t="shared" si="444"/>
        <v>0</v>
      </c>
      <c r="N196" s="15">
        <f t="shared" si="444"/>
        <v>0</v>
      </c>
      <c r="O196" s="15">
        <f t="shared" si="444"/>
        <v>0</v>
      </c>
      <c r="P196" s="15">
        <f t="shared" si="444"/>
        <v>0</v>
      </c>
      <c r="Q196" s="15">
        <f t="shared" si="444"/>
        <v>0</v>
      </c>
      <c r="R196" s="15">
        <f t="shared" si="444"/>
        <v>0</v>
      </c>
      <c r="S196" s="15">
        <f t="shared" si="444"/>
        <v>0</v>
      </c>
      <c r="T196" s="15">
        <f t="shared" si="444"/>
        <v>0</v>
      </c>
      <c r="U196" s="21">
        <f t="shared" si="432"/>
        <v>49782.96</v>
      </c>
    </row>
    <row r="197" spans="2:21" ht="20.25" customHeight="1" x14ac:dyDescent="0.25">
      <c r="B197" s="10" t="s">
        <v>317</v>
      </c>
      <c r="C197" s="10" t="s">
        <v>487</v>
      </c>
      <c r="D197" s="31">
        <v>200000</v>
      </c>
      <c r="E197" s="59">
        <v>1500000</v>
      </c>
      <c r="F197" s="14">
        <v>0</v>
      </c>
      <c r="G197" s="59">
        <f>+E197+F197</f>
        <v>1500000</v>
      </c>
      <c r="H197" s="31">
        <v>200000</v>
      </c>
      <c r="I197" s="14">
        <v>0</v>
      </c>
      <c r="J197" s="14">
        <v>0</v>
      </c>
      <c r="K197" s="14">
        <v>49782.96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21">
        <f t="shared" si="432"/>
        <v>49782.96</v>
      </c>
    </row>
    <row r="198" spans="2:21" ht="33" hidden="1" customHeight="1" x14ac:dyDescent="0.25">
      <c r="B198" s="7" t="s">
        <v>318</v>
      </c>
      <c r="C198" s="7" t="s">
        <v>319</v>
      </c>
      <c r="D198" s="38">
        <f t="shared" ref="D198:E198" si="445">+D199</f>
        <v>18500000</v>
      </c>
      <c r="E198" s="57">
        <f t="shared" si="445"/>
        <v>15000000</v>
      </c>
      <c r="F198" s="15">
        <f t="shared" ref="F198" si="446">+F199</f>
        <v>-4000000</v>
      </c>
      <c r="G198" s="57">
        <f t="shared" ref="G198:H198" si="447">+G199</f>
        <v>11000000</v>
      </c>
      <c r="H198" s="38">
        <f t="shared" si="447"/>
        <v>18500000</v>
      </c>
      <c r="I198" s="15">
        <f t="shared" ref="I198:T198" si="448">+I199</f>
        <v>0</v>
      </c>
      <c r="J198" s="15">
        <f t="shared" si="448"/>
        <v>473367.62</v>
      </c>
      <c r="K198" s="15">
        <f t="shared" si="448"/>
        <v>381685.93</v>
      </c>
      <c r="L198" s="15">
        <f t="shared" si="448"/>
        <v>0</v>
      </c>
      <c r="M198" s="15">
        <f t="shared" si="448"/>
        <v>0</v>
      </c>
      <c r="N198" s="15">
        <f t="shared" si="448"/>
        <v>0</v>
      </c>
      <c r="O198" s="15">
        <f t="shared" si="448"/>
        <v>0</v>
      </c>
      <c r="P198" s="15">
        <f t="shared" si="448"/>
        <v>0</v>
      </c>
      <c r="Q198" s="15">
        <f t="shared" si="448"/>
        <v>0</v>
      </c>
      <c r="R198" s="15">
        <f t="shared" si="448"/>
        <v>0</v>
      </c>
      <c r="S198" s="15">
        <f t="shared" si="448"/>
        <v>0</v>
      </c>
      <c r="T198" s="15">
        <f t="shared" si="448"/>
        <v>0</v>
      </c>
      <c r="U198" s="21">
        <f t="shared" si="432"/>
        <v>855053.55</v>
      </c>
    </row>
    <row r="199" spans="2:21" ht="20.25" customHeight="1" x14ac:dyDescent="0.25">
      <c r="B199" s="10" t="s">
        <v>320</v>
      </c>
      <c r="C199" s="10" t="s">
        <v>321</v>
      </c>
      <c r="D199" s="31">
        <v>18500000</v>
      </c>
      <c r="E199" s="59">
        <v>15000000</v>
      </c>
      <c r="F199" s="14">
        <v>-4000000</v>
      </c>
      <c r="G199" s="59">
        <f>+E199+F199</f>
        <v>11000000</v>
      </c>
      <c r="H199" s="31">
        <v>18500000</v>
      </c>
      <c r="I199" s="14">
        <v>0</v>
      </c>
      <c r="J199" s="14">
        <v>473367.62</v>
      </c>
      <c r="K199" s="14">
        <v>381685.93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21">
        <f t="shared" si="432"/>
        <v>855053.55</v>
      </c>
    </row>
    <row r="200" spans="2:21" ht="20.25" hidden="1" customHeight="1" x14ac:dyDescent="0.25">
      <c r="B200" s="7" t="s">
        <v>322</v>
      </c>
      <c r="C200" s="7" t="s">
        <v>323</v>
      </c>
      <c r="D200" s="38">
        <f t="shared" ref="D200:E202" si="449">+D201</f>
        <v>600000</v>
      </c>
      <c r="E200" s="57">
        <f t="shared" si="449"/>
        <v>350000</v>
      </c>
      <c r="F200" s="15">
        <f t="shared" ref="F200:F202" si="450">+F201</f>
        <v>0</v>
      </c>
      <c r="G200" s="57">
        <f t="shared" ref="G200:H202" si="451">+G201</f>
        <v>350000</v>
      </c>
      <c r="H200" s="38">
        <f t="shared" si="451"/>
        <v>600000</v>
      </c>
      <c r="I200" s="15">
        <f t="shared" ref="I200:T202" si="452">+I201</f>
        <v>0</v>
      </c>
      <c r="J200" s="15">
        <f t="shared" si="452"/>
        <v>0</v>
      </c>
      <c r="K200" s="15">
        <f t="shared" si="452"/>
        <v>0</v>
      </c>
      <c r="L200" s="15">
        <f t="shared" si="452"/>
        <v>0</v>
      </c>
      <c r="M200" s="15">
        <f t="shared" si="452"/>
        <v>0</v>
      </c>
      <c r="N200" s="15">
        <f t="shared" si="452"/>
        <v>0</v>
      </c>
      <c r="O200" s="15">
        <f t="shared" si="452"/>
        <v>0</v>
      </c>
      <c r="P200" s="15">
        <f t="shared" si="452"/>
        <v>0</v>
      </c>
      <c r="Q200" s="15">
        <f t="shared" si="452"/>
        <v>0</v>
      </c>
      <c r="R200" s="15">
        <f t="shared" si="452"/>
        <v>0</v>
      </c>
      <c r="S200" s="15">
        <f t="shared" si="452"/>
        <v>0</v>
      </c>
      <c r="T200" s="15">
        <f t="shared" si="452"/>
        <v>0</v>
      </c>
      <c r="U200" s="21">
        <f t="shared" si="432"/>
        <v>0</v>
      </c>
    </row>
    <row r="201" spans="2:21" ht="20.25" customHeight="1" x14ac:dyDescent="0.25">
      <c r="B201" s="10" t="s">
        <v>324</v>
      </c>
      <c r="C201" s="10" t="s">
        <v>325</v>
      </c>
      <c r="D201" s="31">
        <v>600000</v>
      </c>
      <c r="E201" s="59">
        <v>350000</v>
      </c>
      <c r="F201" s="14">
        <v>0</v>
      </c>
      <c r="G201" s="59">
        <f>+E201+F201</f>
        <v>350000</v>
      </c>
      <c r="H201" s="31">
        <v>600000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21">
        <f t="shared" si="432"/>
        <v>0</v>
      </c>
    </row>
    <row r="202" spans="2:21" ht="32.25" hidden="1" customHeight="1" x14ac:dyDescent="0.25">
      <c r="B202" s="7" t="s">
        <v>489</v>
      </c>
      <c r="C202" s="7" t="s">
        <v>490</v>
      </c>
      <c r="D202" s="38">
        <f t="shared" si="449"/>
        <v>600000</v>
      </c>
      <c r="E202" s="57">
        <f t="shared" si="449"/>
        <v>100000</v>
      </c>
      <c r="F202" s="15">
        <f t="shared" si="450"/>
        <v>0</v>
      </c>
      <c r="G202" s="57">
        <f t="shared" ref="G202" si="453">+G203</f>
        <v>100000</v>
      </c>
      <c r="H202" s="38">
        <f t="shared" si="451"/>
        <v>600000</v>
      </c>
      <c r="I202" s="15">
        <f t="shared" si="452"/>
        <v>0</v>
      </c>
      <c r="J202" s="15">
        <f t="shared" si="452"/>
        <v>944</v>
      </c>
      <c r="K202" s="15">
        <f t="shared" si="452"/>
        <v>0</v>
      </c>
      <c r="L202" s="15">
        <f t="shared" si="452"/>
        <v>0</v>
      </c>
      <c r="M202" s="15">
        <f t="shared" si="452"/>
        <v>0</v>
      </c>
      <c r="N202" s="15">
        <f t="shared" si="452"/>
        <v>0</v>
      </c>
      <c r="O202" s="15">
        <f t="shared" si="452"/>
        <v>0</v>
      </c>
      <c r="P202" s="15">
        <f t="shared" si="452"/>
        <v>0</v>
      </c>
      <c r="Q202" s="15">
        <f t="shared" si="452"/>
        <v>0</v>
      </c>
      <c r="R202" s="15">
        <f t="shared" si="452"/>
        <v>0</v>
      </c>
      <c r="S202" s="15">
        <f t="shared" si="452"/>
        <v>0</v>
      </c>
      <c r="T202" s="15">
        <f t="shared" si="452"/>
        <v>0</v>
      </c>
      <c r="U202" s="21"/>
    </row>
    <row r="203" spans="2:21" ht="21" customHeight="1" x14ac:dyDescent="0.25">
      <c r="B203" s="10" t="s">
        <v>491</v>
      </c>
      <c r="C203" s="10" t="s">
        <v>490</v>
      </c>
      <c r="D203" s="31">
        <v>600000</v>
      </c>
      <c r="E203" s="59">
        <v>100000</v>
      </c>
      <c r="F203" s="14">
        <v>0</v>
      </c>
      <c r="G203" s="59">
        <f>+E203+F203</f>
        <v>100000</v>
      </c>
      <c r="H203" s="31">
        <v>600000</v>
      </c>
      <c r="I203" s="14">
        <v>0</v>
      </c>
      <c r="J203" s="14">
        <v>944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21"/>
    </row>
    <row r="204" spans="2:21" ht="19.5" hidden="1" customHeight="1" x14ac:dyDescent="0.25">
      <c r="B204" s="7" t="s">
        <v>326</v>
      </c>
      <c r="C204" s="7" t="s">
        <v>327</v>
      </c>
      <c r="D204" s="38">
        <f t="shared" ref="D204:E204" si="454">+D205</f>
        <v>50000</v>
      </c>
      <c r="E204" s="57">
        <f t="shared" si="454"/>
        <v>1400000</v>
      </c>
      <c r="F204" s="15">
        <f t="shared" ref="F204" si="455">+F205</f>
        <v>0</v>
      </c>
      <c r="G204" s="57">
        <f t="shared" ref="G204:H204" si="456">+G205</f>
        <v>1400000</v>
      </c>
      <c r="H204" s="38">
        <f t="shared" si="456"/>
        <v>50000</v>
      </c>
      <c r="I204" s="15">
        <f t="shared" ref="I204:T204" si="457">+I205</f>
        <v>0</v>
      </c>
      <c r="J204" s="15">
        <f t="shared" si="457"/>
        <v>0</v>
      </c>
      <c r="K204" s="15">
        <f t="shared" si="457"/>
        <v>61909.760000000002</v>
      </c>
      <c r="L204" s="15">
        <f t="shared" si="457"/>
        <v>0</v>
      </c>
      <c r="M204" s="15">
        <f t="shared" si="457"/>
        <v>0</v>
      </c>
      <c r="N204" s="15">
        <f t="shared" si="457"/>
        <v>0</v>
      </c>
      <c r="O204" s="15">
        <f t="shared" si="457"/>
        <v>0</v>
      </c>
      <c r="P204" s="15">
        <f t="shared" si="457"/>
        <v>0</v>
      </c>
      <c r="Q204" s="15">
        <f t="shared" si="457"/>
        <v>0</v>
      </c>
      <c r="R204" s="15">
        <f t="shared" si="457"/>
        <v>0</v>
      </c>
      <c r="S204" s="15">
        <f t="shared" si="457"/>
        <v>0</v>
      </c>
      <c r="T204" s="15">
        <f t="shared" si="457"/>
        <v>0</v>
      </c>
      <c r="U204" s="21">
        <f t="shared" ref="U204:U234" si="458">+SUM(I204:T204)</f>
        <v>61909.760000000002</v>
      </c>
    </row>
    <row r="205" spans="2:21" ht="20.25" customHeight="1" x14ac:dyDescent="0.25">
      <c r="B205" s="10" t="s">
        <v>328</v>
      </c>
      <c r="C205" s="10" t="s">
        <v>327</v>
      </c>
      <c r="D205" s="31">
        <v>50000</v>
      </c>
      <c r="E205" s="59">
        <v>1400000</v>
      </c>
      <c r="F205" s="14">
        <v>0</v>
      </c>
      <c r="G205" s="59">
        <f>+E205+F205</f>
        <v>1400000</v>
      </c>
      <c r="H205" s="31">
        <v>50000</v>
      </c>
      <c r="I205" s="14">
        <v>0</v>
      </c>
      <c r="J205" s="14">
        <v>0</v>
      </c>
      <c r="K205" s="14">
        <v>61909.760000000002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21">
        <f t="shared" si="458"/>
        <v>61909.760000000002</v>
      </c>
    </row>
    <row r="206" spans="2:21" ht="20.25" hidden="1" customHeight="1" x14ac:dyDescent="0.25">
      <c r="B206" s="7" t="s">
        <v>329</v>
      </c>
      <c r="C206" s="7" t="s">
        <v>330</v>
      </c>
      <c r="D206" s="38">
        <f t="shared" ref="D206:E206" si="459">+D207</f>
        <v>500000</v>
      </c>
      <c r="E206" s="57">
        <f t="shared" si="459"/>
        <v>1000000</v>
      </c>
      <c r="F206" s="15">
        <f t="shared" ref="F206" si="460">+F207</f>
        <v>0</v>
      </c>
      <c r="G206" s="57">
        <f t="shared" ref="G206:H206" si="461">+G207</f>
        <v>1000000</v>
      </c>
      <c r="H206" s="38">
        <f t="shared" si="461"/>
        <v>500000</v>
      </c>
      <c r="I206" s="15">
        <f t="shared" ref="I206:T206" si="462">+I207</f>
        <v>0</v>
      </c>
      <c r="J206" s="15">
        <f t="shared" si="462"/>
        <v>0</v>
      </c>
      <c r="K206" s="15">
        <f t="shared" si="462"/>
        <v>0</v>
      </c>
      <c r="L206" s="15">
        <f t="shared" si="462"/>
        <v>0</v>
      </c>
      <c r="M206" s="15">
        <f t="shared" si="462"/>
        <v>0</v>
      </c>
      <c r="N206" s="15">
        <f t="shared" si="462"/>
        <v>0</v>
      </c>
      <c r="O206" s="15">
        <f t="shared" si="462"/>
        <v>0</v>
      </c>
      <c r="P206" s="15">
        <f t="shared" si="462"/>
        <v>0</v>
      </c>
      <c r="Q206" s="15">
        <f t="shared" si="462"/>
        <v>0</v>
      </c>
      <c r="R206" s="15">
        <f t="shared" si="462"/>
        <v>0</v>
      </c>
      <c r="S206" s="15">
        <f t="shared" si="462"/>
        <v>0</v>
      </c>
      <c r="T206" s="15">
        <f t="shared" si="462"/>
        <v>0</v>
      </c>
      <c r="U206" s="21">
        <f t="shared" si="458"/>
        <v>0</v>
      </c>
    </row>
    <row r="207" spans="2:21" ht="20.25" customHeight="1" x14ac:dyDescent="0.25">
      <c r="B207" s="10" t="s">
        <v>331</v>
      </c>
      <c r="C207" s="10" t="s">
        <v>330</v>
      </c>
      <c r="D207" s="31">
        <v>500000</v>
      </c>
      <c r="E207" s="59">
        <v>1000000</v>
      </c>
      <c r="F207" s="14">
        <v>0</v>
      </c>
      <c r="G207" s="59">
        <f>+E207+F207</f>
        <v>1000000</v>
      </c>
      <c r="H207" s="31">
        <v>500000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21">
        <f t="shared" si="458"/>
        <v>0</v>
      </c>
    </row>
    <row r="208" spans="2:21" ht="20.25" hidden="1" customHeight="1" x14ac:dyDescent="0.25">
      <c r="B208" s="7" t="s">
        <v>332</v>
      </c>
      <c r="C208" s="7" t="s">
        <v>333</v>
      </c>
      <c r="D208" s="38">
        <f t="shared" ref="D208:E208" si="463">+D209+D210</f>
        <v>1000000</v>
      </c>
      <c r="E208" s="57">
        <f t="shared" si="463"/>
        <v>6500000</v>
      </c>
      <c r="F208" s="15">
        <f t="shared" ref="F208" si="464">+F209+F210</f>
        <v>0</v>
      </c>
      <c r="G208" s="57">
        <f t="shared" ref="G208:I208" si="465">+G209+G210</f>
        <v>6500000</v>
      </c>
      <c r="H208" s="38">
        <f t="shared" si="465"/>
        <v>1000000</v>
      </c>
      <c r="I208" s="15">
        <f t="shared" si="465"/>
        <v>0</v>
      </c>
      <c r="J208" s="15">
        <f t="shared" ref="J208:R208" si="466">+J209+J210</f>
        <v>0</v>
      </c>
      <c r="K208" s="15">
        <f t="shared" si="466"/>
        <v>477.9</v>
      </c>
      <c r="L208" s="15">
        <f t="shared" si="466"/>
        <v>0</v>
      </c>
      <c r="M208" s="15">
        <f t="shared" si="466"/>
        <v>0</v>
      </c>
      <c r="N208" s="15">
        <f t="shared" si="466"/>
        <v>0</v>
      </c>
      <c r="O208" s="15">
        <f t="shared" si="466"/>
        <v>0</v>
      </c>
      <c r="P208" s="15">
        <f t="shared" si="466"/>
        <v>0</v>
      </c>
      <c r="Q208" s="15">
        <f t="shared" si="466"/>
        <v>0</v>
      </c>
      <c r="R208" s="15">
        <f t="shared" si="466"/>
        <v>0</v>
      </c>
      <c r="S208" s="15">
        <f t="shared" ref="S208" si="467">+S209+S210</f>
        <v>0</v>
      </c>
      <c r="T208" s="15">
        <f t="shared" ref="T208" si="468">+T209+T210</f>
        <v>0</v>
      </c>
      <c r="U208" s="21">
        <f t="shared" si="458"/>
        <v>477.9</v>
      </c>
    </row>
    <row r="209" spans="2:23" ht="20.25" customHeight="1" x14ac:dyDescent="0.25">
      <c r="B209" s="10" t="s">
        <v>334</v>
      </c>
      <c r="C209" s="10" t="s">
        <v>335</v>
      </c>
      <c r="D209" s="31">
        <v>500000</v>
      </c>
      <c r="E209" s="59">
        <v>5000000</v>
      </c>
      <c r="F209" s="14">
        <v>0</v>
      </c>
      <c r="G209" s="59">
        <f>+E209+F209</f>
        <v>5000000</v>
      </c>
      <c r="H209" s="31">
        <v>500000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21">
        <f t="shared" si="458"/>
        <v>0</v>
      </c>
    </row>
    <row r="210" spans="2:23" ht="20.25" customHeight="1" x14ac:dyDescent="0.25">
      <c r="B210" s="10" t="s">
        <v>336</v>
      </c>
      <c r="C210" s="10" t="s">
        <v>337</v>
      </c>
      <c r="D210" s="31">
        <v>500000</v>
      </c>
      <c r="E210" s="59">
        <v>1500000</v>
      </c>
      <c r="F210" s="14">
        <v>0</v>
      </c>
      <c r="G210" s="59">
        <f>+E210+F210</f>
        <v>1500000</v>
      </c>
      <c r="H210" s="31">
        <v>500000</v>
      </c>
      <c r="I210" s="14">
        <v>0</v>
      </c>
      <c r="J210" s="14">
        <v>0</v>
      </c>
      <c r="K210" s="14">
        <v>477.9</v>
      </c>
      <c r="L210" s="14">
        <v>0</v>
      </c>
      <c r="M210" s="14">
        <v>0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>
        <v>0</v>
      </c>
      <c r="T210" s="14">
        <v>0</v>
      </c>
      <c r="U210" s="21">
        <f t="shared" si="458"/>
        <v>477.9</v>
      </c>
    </row>
    <row r="211" spans="2:23" ht="31.5" hidden="1" customHeight="1" x14ac:dyDescent="0.25">
      <c r="B211" s="7" t="s">
        <v>338</v>
      </c>
      <c r="C211" s="7" t="s">
        <v>339</v>
      </c>
      <c r="D211" s="38">
        <f>+SUM(D212:D215)</f>
        <v>2600000</v>
      </c>
      <c r="E211" s="57">
        <f>+SUM(E212:E215)</f>
        <v>6400000</v>
      </c>
      <c r="F211" s="15">
        <f t="shared" ref="F211" si="469">+SUM(F212:F215)</f>
        <v>0</v>
      </c>
      <c r="G211" s="57">
        <f t="shared" ref="G211" si="470">+SUM(G212:G215)</f>
        <v>5400000</v>
      </c>
      <c r="H211" s="38">
        <f>+SUM(H212:H215)</f>
        <v>2600000</v>
      </c>
      <c r="I211" s="15">
        <f t="shared" ref="I211" si="471">+SUM(I212:I215)</f>
        <v>0</v>
      </c>
      <c r="J211" s="15">
        <f t="shared" ref="J211:R211" si="472">+SUM(J212:J215)</f>
        <v>0</v>
      </c>
      <c r="K211" s="15">
        <f t="shared" si="472"/>
        <v>76175.06</v>
      </c>
      <c r="L211" s="15">
        <f t="shared" si="472"/>
        <v>0</v>
      </c>
      <c r="M211" s="15">
        <f t="shared" si="472"/>
        <v>0</v>
      </c>
      <c r="N211" s="15">
        <f t="shared" si="472"/>
        <v>0</v>
      </c>
      <c r="O211" s="15">
        <f t="shared" si="472"/>
        <v>0</v>
      </c>
      <c r="P211" s="15">
        <f t="shared" si="472"/>
        <v>0</v>
      </c>
      <c r="Q211" s="15">
        <f t="shared" si="472"/>
        <v>0</v>
      </c>
      <c r="R211" s="15">
        <f t="shared" si="472"/>
        <v>0</v>
      </c>
      <c r="S211" s="15">
        <f t="shared" ref="S211" si="473">+SUM(S212:S215)</f>
        <v>0</v>
      </c>
      <c r="T211" s="15">
        <f t="shared" ref="T211" si="474">+SUM(T212:T215)</f>
        <v>0</v>
      </c>
      <c r="U211" s="21">
        <f t="shared" si="458"/>
        <v>76175.06</v>
      </c>
    </row>
    <row r="212" spans="2:23" ht="20.25" customHeight="1" x14ac:dyDescent="0.25">
      <c r="B212" s="10" t="s">
        <v>340</v>
      </c>
      <c r="C212" s="10" t="s">
        <v>341</v>
      </c>
      <c r="D212" s="31">
        <v>50000</v>
      </c>
      <c r="E212" s="59">
        <v>100000</v>
      </c>
      <c r="F212" s="14">
        <v>0</v>
      </c>
      <c r="G212" s="59">
        <f>+E212+F212</f>
        <v>100000</v>
      </c>
      <c r="H212" s="31">
        <v>50000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21">
        <f t="shared" si="458"/>
        <v>0</v>
      </c>
    </row>
    <row r="213" spans="2:23" ht="20.25" customHeight="1" x14ac:dyDescent="0.25">
      <c r="B213" s="10" t="s">
        <v>342</v>
      </c>
      <c r="C213" s="10" t="s">
        <v>343</v>
      </c>
      <c r="D213" s="31">
        <v>0</v>
      </c>
      <c r="E213" s="59">
        <v>1000000</v>
      </c>
      <c r="F213" s="14">
        <v>0</v>
      </c>
      <c r="G213" s="59">
        <v>0</v>
      </c>
      <c r="H213" s="31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21">
        <f t="shared" si="458"/>
        <v>0</v>
      </c>
    </row>
    <row r="214" spans="2:23" ht="20.25" customHeight="1" x14ac:dyDescent="0.25">
      <c r="B214" s="10" t="s">
        <v>344</v>
      </c>
      <c r="C214" s="10" t="s">
        <v>345</v>
      </c>
      <c r="D214" s="31">
        <v>600000</v>
      </c>
      <c r="E214" s="59">
        <v>2300000</v>
      </c>
      <c r="F214" s="14">
        <v>0</v>
      </c>
      <c r="G214" s="59">
        <f>+E214+F214</f>
        <v>2300000</v>
      </c>
      <c r="H214" s="31">
        <v>600000</v>
      </c>
      <c r="I214" s="14">
        <v>0</v>
      </c>
      <c r="J214" s="14">
        <v>0</v>
      </c>
      <c r="K214" s="14">
        <v>22302</v>
      </c>
      <c r="L214" s="14">
        <v>0</v>
      </c>
      <c r="M214" s="14">
        <v>0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21">
        <f t="shared" si="458"/>
        <v>22302</v>
      </c>
    </row>
    <row r="215" spans="2:23" ht="30.75" customHeight="1" x14ac:dyDescent="0.25">
      <c r="B215" s="10" t="s">
        <v>346</v>
      </c>
      <c r="C215" s="10" t="s">
        <v>347</v>
      </c>
      <c r="D215" s="31">
        <v>1950000</v>
      </c>
      <c r="E215" s="59">
        <v>3000000</v>
      </c>
      <c r="F215" s="44">
        <v>0</v>
      </c>
      <c r="G215" s="59">
        <f>+E215+F215</f>
        <v>3000000</v>
      </c>
      <c r="H215" s="31">
        <v>1950000</v>
      </c>
      <c r="I215" s="44">
        <v>0</v>
      </c>
      <c r="J215" s="44">
        <v>0</v>
      </c>
      <c r="K215" s="44">
        <v>53873.06</v>
      </c>
      <c r="L215" s="44">
        <v>0</v>
      </c>
      <c r="M215" s="44">
        <v>0</v>
      </c>
      <c r="N215" s="44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4">
        <v>0</v>
      </c>
      <c r="U215" s="45">
        <f t="shared" si="458"/>
        <v>53873.06</v>
      </c>
    </row>
    <row r="216" spans="2:23" ht="17.25" hidden="1" customHeight="1" x14ac:dyDescent="0.25">
      <c r="B216" s="9">
        <v>2.4</v>
      </c>
      <c r="C216" s="7" t="s">
        <v>348</v>
      </c>
      <c r="D216" s="33" t="e">
        <f t="shared" ref="D216:E218" si="475">+D217</f>
        <v>#REF!</v>
      </c>
      <c r="E216" s="15">
        <f t="shared" si="475"/>
        <v>0</v>
      </c>
      <c r="F216" s="15">
        <f t="shared" ref="F216:F218" si="476">+F217</f>
        <v>0</v>
      </c>
      <c r="G216" s="57">
        <f>+G219</f>
        <v>0</v>
      </c>
      <c r="H216" s="33" t="e">
        <f t="shared" ref="H216:H217" si="477">+H217</f>
        <v>#REF!</v>
      </c>
      <c r="I216" s="15">
        <f t="shared" ref="I216:U218" si="478">+I217</f>
        <v>0</v>
      </c>
      <c r="J216" s="15">
        <f t="shared" si="478"/>
        <v>0</v>
      </c>
      <c r="K216" s="15">
        <f t="shared" si="478"/>
        <v>0</v>
      </c>
      <c r="L216" s="15">
        <f t="shared" si="478"/>
        <v>0</v>
      </c>
      <c r="M216" s="15">
        <f t="shared" si="478"/>
        <v>0</v>
      </c>
      <c r="N216" s="15">
        <f t="shared" si="478"/>
        <v>0</v>
      </c>
      <c r="O216" s="15">
        <f t="shared" si="478"/>
        <v>0</v>
      </c>
      <c r="P216" s="15">
        <f t="shared" si="478"/>
        <v>0</v>
      </c>
      <c r="Q216" s="15">
        <f t="shared" si="478"/>
        <v>0</v>
      </c>
      <c r="R216" s="15">
        <f t="shared" si="478"/>
        <v>0</v>
      </c>
      <c r="S216" s="15">
        <f t="shared" si="478"/>
        <v>0</v>
      </c>
      <c r="T216" s="15">
        <f t="shared" si="478"/>
        <v>0</v>
      </c>
      <c r="U216" s="20">
        <f t="shared" si="458"/>
        <v>0</v>
      </c>
    </row>
    <row r="217" spans="2:23" ht="17.25" hidden="1" customHeight="1" x14ac:dyDescent="0.25">
      <c r="B217" s="7" t="s">
        <v>527</v>
      </c>
      <c r="C217" s="7" t="s">
        <v>531</v>
      </c>
      <c r="D217" s="39" t="e">
        <f t="shared" si="475"/>
        <v>#REF!</v>
      </c>
      <c r="E217" s="15">
        <f t="shared" si="475"/>
        <v>0</v>
      </c>
      <c r="F217" s="15">
        <f t="shared" si="476"/>
        <v>0</v>
      </c>
      <c r="G217" s="57">
        <f>+G218</f>
        <v>0</v>
      </c>
      <c r="H217" s="39" t="e">
        <f t="shared" si="477"/>
        <v>#REF!</v>
      </c>
      <c r="I217" s="15">
        <f t="shared" si="478"/>
        <v>0</v>
      </c>
      <c r="J217" s="15">
        <f t="shared" si="478"/>
        <v>0</v>
      </c>
      <c r="K217" s="15">
        <f t="shared" si="478"/>
        <v>0</v>
      </c>
      <c r="L217" s="15">
        <f t="shared" si="478"/>
        <v>0</v>
      </c>
      <c r="M217" s="15">
        <f t="shared" si="478"/>
        <v>0</v>
      </c>
      <c r="N217" s="15">
        <f t="shared" si="478"/>
        <v>0</v>
      </c>
      <c r="O217" s="15">
        <f t="shared" si="478"/>
        <v>0</v>
      </c>
      <c r="P217" s="15">
        <f t="shared" si="478"/>
        <v>0</v>
      </c>
      <c r="Q217" s="15">
        <f t="shared" si="478"/>
        <v>0</v>
      </c>
      <c r="R217" s="15">
        <f t="shared" si="478"/>
        <v>0</v>
      </c>
      <c r="S217" s="15">
        <f t="shared" si="478"/>
        <v>0</v>
      </c>
      <c r="T217" s="15">
        <f t="shared" si="478"/>
        <v>0</v>
      </c>
      <c r="U217" s="20">
        <f t="shared" si="458"/>
        <v>0</v>
      </c>
    </row>
    <row r="218" spans="2:23" ht="17.25" hidden="1" customHeight="1" x14ac:dyDescent="0.25">
      <c r="B218" s="7" t="s">
        <v>528</v>
      </c>
      <c r="C218" s="7" t="s">
        <v>530</v>
      </c>
      <c r="D218" s="39" t="e">
        <f>+D219+#REF!</f>
        <v>#REF!</v>
      </c>
      <c r="E218" s="15">
        <f t="shared" si="475"/>
        <v>0</v>
      </c>
      <c r="F218" s="15">
        <f t="shared" si="476"/>
        <v>0</v>
      </c>
      <c r="G218" s="57">
        <f>+E218-F218</f>
        <v>0</v>
      </c>
      <c r="H218" s="39" t="e">
        <f>+H219+#REF!</f>
        <v>#REF!</v>
      </c>
      <c r="I218" s="15">
        <f t="shared" si="478"/>
        <v>0</v>
      </c>
      <c r="J218" s="15">
        <f t="shared" si="478"/>
        <v>0</v>
      </c>
      <c r="K218" s="15">
        <f t="shared" si="478"/>
        <v>0</v>
      </c>
      <c r="L218" s="15">
        <f t="shared" si="478"/>
        <v>0</v>
      </c>
      <c r="M218" s="15">
        <f t="shared" si="478"/>
        <v>0</v>
      </c>
      <c r="N218" s="15">
        <f t="shared" si="478"/>
        <v>0</v>
      </c>
      <c r="O218" s="15">
        <f t="shared" si="478"/>
        <v>0</v>
      </c>
      <c r="P218" s="15">
        <f t="shared" si="478"/>
        <v>0</v>
      </c>
      <c r="Q218" s="15">
        <f t="shared" si="478"/>
        <v>0</v>
      </c>
      <c r="R218" s="15">
        <f t="shared" si="478"/>
        <v>0</v>
      </c>
      <c r="S218" s="15">
        <f t="shared" si="478"/>
        <v>0</v>
      </c>
      <c r="T218" s="15">
        <f t="shared" si="478"/>
        <v>0</v>
      </c>
      <c r="U218" s="15">
        <f t="shared" si="478"/>
        <v>0</v>
      </c>
    </row>
    <row r="219" spans="2:23" ht="48.75" hidden="1" customHeight="1" x14ac:dyDescent="0.25">
      <c r="B219" s="10" t="s">
        <v>529</v>
      </c>
      <c r="C219" s="10" t="s">
        <v>532</v>
      </c>
      <c r="D219" s="40">
        <v>0</v>
      </c>
      <c r="E219" s="14">
        <v>0</v>
      </c>
      <c r="F219" s="14">
        <v>0</v>
      </c>
      <c r="G219" s="59">
        <f>+F219</f>
        <v>0</v>
      </c>
      <c r="H219" s="40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20">
        <f t="shared" si="458"/>
        <v>0</v>
      </c>
    </row>
    <row r="220" spans="2:23" ht="18" customHeight="1" x14ac:dyDescent="0.2">
      <c r="B220" s="9">
        <v>2.6</v>
      </c>
      <c r="C220" s="7" t="s">
        <v>349</v>
      </c>
      <c r="D220" s="33">
        <f>+D221+D232+D241+D248+D261+D282+D288</f>
        <v>52050000</v>
      </c>
      <c r="E220" s="15">
        <f t="shared" ref="E220" si="479">+E221+E232+E241+E248+E261+E279+E282+E288</f>
        <v>381913938</v>
      </c>
      <c r="F220" s="15">
        <f t="shared" ref="F220" si="480">+F221+F232+F241+F248+F261+F279+F282+F288</f>
        <v>12734907.960000008</v>
      </c>
      <c r="G220" s="58">
        <f>+G221+G232+G241+G248+G261+G279+G282+G288</f>
        <v>394648845.96000004</v>
      </c>
      <c r="H220" s="33">
        <f>+H221+H232+H241+H248+H261+H282+H288</f>
        <v>52050000</v>
      </c>
      <c r="I220" s="15">
        <f t="shared" ref="I220" si="481">+I221+I232+I241+I248+I261+I279+I282+I288</f>
        <v>0</v>
      </c>
      <c r="J220" s="15">
        <f t="shared" ref="J220" si="482">+J221+J232+J241+J248+J261+J279+J282+J288</f>
        <v>970819.15999999992</v>
      </c>
      <c r="K220" s="15">
        <f t="shared" ref="K220" si="483">+K221+K232+K241+K248+K261+K279+K282+K288</f>
        <v>510285.1</v>
      </c>
      <c r="L220" s="15">
        <f t="shared" ref="L220" si="484">+L221+L232+L241+L248+L261+L279+L282+L288</f>
        <v>0</v>
      </c>
      <c r="M220" s="15">
        <f t="shared" ref="M220" si="485">+M221+M232+M241+M248+M261+M279+M282+M288</f>
        <v>0</v>
      </c>
      <c r="N220" s="15">
        <f t="shared" ref="N220" si="486">+N221+N232+N241+N248+N261+N279+N282+N288</f>
        <v>0</v>
      </c>
      <c r="O220" s="15">
        <f t="shared" ref="O220" si="487">+O221+O232+O241+O248+O261+O279+O282+O288</f>
        <v>0</v>
      </c>
      <c r="P220" s="15">
        <f t="shared" ref="P220" si="488">+P221+P232+P241+P248+P261+P279+P282+P288</f>
        <v>0</v>
      </c>
      <c r="Q220" s="15">
        <f t="shared" ref="Q220" si="489">+Q221+Q232+Q241+Q248+Q261+Q279+Q282+Q288</f>
        <v>0</v>
      </c>
      <c r="R220" s="15">
        <f t="shared" ref="R220" si="490">+R221+R232+R241+R248+R261+R279+R282+R288</f>
        <v>0</v>
      </c>
      <c r="S220" s="15">
        <f t="shared" ref="S220" si="491">+S221+S232+S241+S248+S261+S279+S282+S288</f>
        <v>0</v>
      </c>
      <c r="T220" s="15">
        <f t="shared" ref="T220" si="492">+T221+T232+T241+T248+T261+T279+T282+T288</f>
        <v>0</v>
      </c>
      <c r="U220" s="20">
        <f>+SUM(I220:T220)</f>
        <v>1481104.2599999998</v>
      </c>
    </row>
    <row r="221" spans="2:23" ht="20.25" hidden="1" customHeight="1" x14ac:dyDescent="0.25">
      <c r="B221" s="7" t="s">
        <v>350</v>
      </c>
      <c r="C221" s="7" t="s">
        <v>351</v>
      </c>
      <c r="D221" s="41">
        <f t="shared" ref="D221:E221" si="493">+D222+D224+D226+D228+D230</f>
        <v>12500000</v>
      </c>
      <c r="E221" s="15">
        <f t="shared" si="493"/>
        <v>47813938</v>
      </c>
      <c r="F221" s="15">
        <f t="shared" ref="F221" si="494">+F222+F224+F226+F228+F230</f>
        <v>-1306893.1399999987</v>
      </c>
      <c r="G221" s="57">
        <f>+G222+G224+G226+G228+G230</f>
        <v>46507044.859999999</v>
      </c>
      <c r="H221" s="41">
        <f t="shared" ref="H221:I221" si="495">+H222+H224+H226+H228+H230</f>
        <v>12500000</v>
      </c>
      <c r="I221" s="15">
        <f t="shared" si="495"/>
        <v>0</v>
      </c>
      <c r="J221" s="15">
        <f t="shared" ref="J221:R221" si="496">+J222+J224+J226+J228+J230</f>
        <v>764017.08</v>
      </c>
      <c r="K221" s="15">
        <f t="shared" si="496"/>
        <v>123115.3</v>
      </c>
      <c r="L221" s="15">
        <f t="shared" si="496"/>
        <v>0</v>
      </c>
      <c r="M221" s="15">
        <f t="shared" si="496"/>
        <v>0</v>
      </c>
      <c r="N221" s="15">
        <f t="shared" si="496"/>
        <v>0</v>
      </c>
      <c r="O221" s="15">
        <f t="shared" si="496"/>
        <v>0</v>
      </c>
      <c r="P221" s="15">
        <f t="shared" si="496"/>
        <v>0</v>
      </c>
      <c r="Q221" s="15">
        <f t="shared" si="496"/>
        <v>0</v>
      </c>
      <c r="R221" s="15">
        <f t="shared" si="496"/>
        <v>0</v>
      </c>
      <c r="S221" s="15">
        <f t="shared" ref="S221" si="497">+S222+S224+S226+S228+S230</f>
        <v>0</v>
      </c>
      <c r="T221" s="15">
        <f t="shared" ref="T221" si="498">+T222+T224+T226+T228+T230</f>
        <v>0</v>
      </c>
      <c r="U221" s="20">
        <f t="shared" si="458"/>
        <v>887132.38</v>
      </c>
    </row>
    <row r="222" spans="2:23" ht="17.25" hidden="1" customHeight="1" x14ac:dyDescent="0.25">
      <c r="B222" s="7" t="s">
        <v>352</v>
      </c>
      <c r="C222" s="7" t="s">
        <v>353</v>
      </c>
      <c r="D222" s="41">
        <f t="shared" ref="D222:E222" si="499">+D223</f>
        <v>3000000</v>
      </c>
      <c r="E222" s="15">
        <f t="shared" si="499"/>
        <v>27000000</v>
      </c>
      <c r="F222" s="15">
        <f t="shared" ref="F222:H222" si="500">+F223</f>
        <v>-14041801.1</v>
      </c>
      <c r="G222" s="57">
        <f t="shared" si="500"/>
        <v>12958198.9</v>
      </c>
      <c r="H222" s="41">
        <f t="shared" si="500"/>
        <v>3000000</v>
      </c>
      <c r="I222" s="15">
        <f t="shared" ref="I222:T222" si="501">+I223</f>
        <v>0</v>
      </c>
      <c r="J222" s="15">
        <f t="shared" si="501"/>
        <v>76140.679999999993</v>
      </c>
      <c r="K222" s="15">
        <f t="shared" si="501"/>
        <v>0</v>
      </c>
      <c r="L222" s="15">
        <f t="shared" si="501"/>
        <v>0</v>
      </c>
      <c r="M222" s="15">
        <f t="shared" si="501"/>
        <v>0</v>
      </c>
      <c r="N222" s="15">
        <f t="shared" si="501"/>
        <v>0</v>
      </c>
      <c r="O222" s="15">
        <f t="shared" si="501"/>
        <v>0</v>
      </c>
      <c r="P222" s="15">
        <f t="shared" si="501"/>
        <v>0</v>
      </c>
      <c r="Q222" s="15">
        <f t="shared" si="501"/>
        <v>0</v>
      </c>
      <c r="R222" s="15">
        <f t="shared" si="501"/>
        <v>0</v>
      </c>
      <c r="S222" s="15">
        <f t="shared" si="501"/>
        <v>0</v>
      </c>
      <c r="T222" s="15">
        <f t="shared" si="501"/>
        <v>0</v>
      </c>
      <c r="U222" s="20">
        <f t="shared" si="458"/>
        <v>76140.679999999993</v>
      </c>
    </row>
    <row r="223" spans="2:23" ht="21.75" customHeight="1" x14ac:dyDescent="0.25">
      <c r="B223" s="10" t="s">
        <v>354</v>
      </c>
      <c r="C223" s="10" t="s">
        <v>353</v>
      </c>
      <c r="D223" s="32">
        <v>3000000</v>
      </c>
      <c r="E223" s="59">
        <v>27000000</v>
      </c>
      <c r="F223" s="14">
        <v>-14041801.1</v>
      </c>
      <c r="G223" s="59">
        <f>+E223+F223</f>
        <v>12958198.9</v>
      </c>
      <c r="H223" s="32">
        <v>3000000</v>
      </c>
      <c r="I223" s="14">
        <v>0</v>
      </c>
      <c r="J223" s="14">
        <v>76140.679999999993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21">
        <f t="shared" si="458"/>
        <v>76140.679999999993</v>
      </c>
      <c r="W223" s="17"/>
    </row>
    <row r="224" spans="2:23" ht="20.25" hidden="1" customHeight="1" x14ac:dyDescent="0.25">
      <c r="B224" s="7" t="s">
        <v>355</v>
      </c>
      <c r="C224" s="7" t="s">
        <v>356</v>
      </c>
      <c r="D224" s="41">
        <f t="shared" ref="D224:E224" si="502">+D225</f>
        <v>3000000</v>
      </c>
      <c r="E224" s="57">
        <f t="shared" si="502"/>
        <v>2000000</v>
      </c>
      <c r="F224" s="15">
        <f t="shared" ref="F224:H224" si="503">+F225</f>
        <v>0</v>
      </c>
      <c r="G224" s="57">
        <f t="shared" si="503"/>
        <v>2000000</v>
      </c>
      <c r="H224" s="41">
        <f t="shared" si="503"/>
        <v>3000000</v>
      </c>
      <c r="I224" s="15">
        <f t="shared" ref="I224:T224" si="504">+I225</f>
        <v>0</v>
      </c>
      <c r="J224" s="15">
        <f t="shared" si="504"/>
        <v>0</v>
      </c>
      <c r="K224" s="15">
        <f t="shared" si="504"/>
        <v>0</v>
      </c>
      <c r="L224" s="15">
        <f t="shared" si="504"/>
        <v>0</v>
      </c>
      <c r="M224" s="15">
        <f t="shared" si="504"/>
        <v>0</v>
      </c>
      <c r="N224" s="15">
        <f t="shared" si="504"/>
        <v>0</v>
      </c>
      <c r="O224" s="15">
        <f t="shared" si="504"/>
        <v>0</v>
      </c>
      <c r="P224" s="15">
        <f t="shared" si="504"/>
        <v>0</v>
      </c>
      <c r="Q224" s="15">
        <f t="shared" si="504"/>
        <v>0</v>
      </c>
      <c r="R224" s="15">
        <f t="shared" si="504"/>
        <v>0</v>
      </c>
      <c r="S224" s="15">
        <f t="shared" si="504"/>
        <v>0</v>
      </c>
      <c r="T224" s="15">
        <f t="shared" si="504"/>
        <v>0</v>
      </c>
      <c r="U224" s="21">
        <f t="shared" si="458"/>
        <v>0</v>
      </c>
    </row>
    <row r="225" spans="2:21" ht="20.25" customHeight="1" x14ac:dyDescent="0.25">
      <c r="B225" s="10" t="s">
        <v>357</v>
      </c>
      <c r="C225" s="10" t="s">
        <v>356</v>
      </c>
      <c r="D225" s="32">
        <v>3000000</v>
      </c>
      <c r="E225" s="59">
        <v>2000000</v>
      </c>
      <c r="F225" s="14">
        <v>0</v>
      </c>
      <c r="G225" s="59">
        <f>+E225+F225</f>
        <v>2000000</v>
      </c>
      <c r="H225" s="32">
        <v>3000000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21">
        <f t="shared" si="458"/>
        <v>0</v>
      </c>
    </row>
    <row r="226" spans="2:21" ht="30.75" hidden="1" customHeight="1" x14ac:dyDescent="0.25">
      <c r="B226" s="7" t="s">
        <v>358</v>
      </c>
      <c r="C226" s="7" t="s">
        <v>359</v>
      </c>
      <c r="D226" s="41">
        <f t="shared" ref="D226:E226" si="505">+D227</f>
        <v>5200000</v>
      </c>
      <c r="E226" s="57">
        <f t="shared" si="505"/>
        <v>5000000</v>
      </c>
      <c r="F226" s="15">
        <f t="shared" ref="F226:H226" si="506">+F227</f>
        <v>0</v>
      </c>
      <c r="G226" s="57">
        <f t="shared" si="506"/>
        <v>5000000</v>
      </c>
      <c r="H226" s="41">
        <f t="shared" si="506"/>
        <v>5200000</v>
      </c>
      <c r="I226" s="15">
        <f t="shared" ref="I226:T226" si="507">+I227</f>
        <v>0</v>
      </c>
      <c r="J226" s="15">
        <f t="shared" si="507"/>
        <v>224726.39999999999</v>
      </c>
      <c r="K226" s="15">
        <f t="shared" si="507"/>
        <v>0</v>
      </c>
      <c r="L226" s="15">
        <f t="shared" si="507"/>
        <v>0</v>
      </c>
      <c r="M226" s="15">
        <f t="shared" si="507"/>
        <v>0</v>
      </c>
      <c r="N226" s="15">
        <f t="shared" si="507"/>
        <v>0</v>
      </c>
      <c r="O226" s="15">
        <f t="shared" si="507"/>
        <v>0</v>
      </c>
      <c r="P226" s="15">
        <f t="shared" si="507"/>
        <v>0</v>
      </c>
      <c r="Q226" s="15">
        <f t="shared" si="507"/>
        <v>0</v>
      </c>
      <c r="R226" s="15">
        <f t="shared" si="507"/>
        <v>0</v>
      </c>
      <c r="S226" s="15">
        <f t="shared" si="507"/>
        <v>0</v>
      </c>
      <c r="T226" s="15">
        <f t="shared" si="507"/>
        <v>0</v>
      </c>
      <c r="U226" s="21">
        <f t="shared" si="458"/>
        <v>224726.39999999999</v>
      </c>
    </row>
    <row r="227" spans="2:21" ht="20.25" customHeight="1" x14ac:dyDescent="0.25">
      <c r="B227" s="10" t="s">
        <v>360</v>
      </c>
      <c r="C227" s="10" t="s">
        <v>359</v>
      </c>
      <c r="D227" s="32">
        <v>5200000</v>
      </c>
      <c r="E227" s="59">
        <v>5000000</v>
      </c>
      <c r="F227" s="14">
        <v>0</v>
      </c>
      <c r="G227" s="59">
        <f>+E227+F227</f>
        <v>5000000</v>
      </c>
      <c r="H227" s="32">
        <v>5200000</v>
      </c>
      <c r="I227" s="14">
        <v>0</v>
      </c>
      <c r="J227" s="14">
        <v>224726.39999999999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21">
        <f t="shared" si="458"/>
        <v>224726.39999999999</v>
      </c>
    </row>
    <row r="228" spans="2:21" ht="20.25" hidden="1" customHeight="1" x14ac:dyDescent="0.25">
      <c r="B228" s="7" t="s">
        <v>361</v>
      </c>
      <c r="C228" s="7" t="s">
        <v>362</v>
      </c>
      <c r="D228" s="41">
        <f t="shared" ref="D228:E228" si="508">+D229</f>
        <v>800000</v>
      </c>
      <c r="E228" s="57">
        <f t="shared" si="508"/>
        <v>2000000</v>
      </c>
      <c r="F228" s="15">
        <f t="shared" ref="F228:H228" si="509">+F229</f>
        <v>0</v>
      </c>
      <c r="G228" s="57">
        <f t="shared" si="509"/>
        <v>2000000</v>
      </c>
      <c r="H228" s="41">
        <f t="shared" si="509"/>
        <v>800000</v>
      </c>
      <c r="I228" s="15">
        <f t="shared" ref="I228:T228" si="510">+I229</f>
        <v>0</v>
      </c>
      <c r="J228" s="15">
        <f t="shared" si="510"/>
        <v>0</v>
      </c>
      <c r="K228" s="15">
        <f t="shared" si="510"/>
        <v>123115.3</v>
      </c>
      <c r="L228" s="15">
        <f t="shared" si="510"/>
        <v>0</v>
      </c>
      <c r="M228" s="15">
        <f t="shared" si="510"/>
        <v>0</v>
      </c>
      <c r="N228" s="15">
        <f t="shared" si="510"/>
        <v>0</v>
      </c>
      <c r="O228" s="15">
        <f t="shared" si="510"/>
        <v>0</v>
      </c>
      <c r="P228" s="15">
        <f t="shared" si="510"/>
        <v>0</v>
      </c>
      <c r="Q228" s="15">
        <f t="shared" si="510"/>
        <v>0</v>
      </c>
      <c r="R228" s="15">
        <f t="shared" si="510"/>
        <v>0</v>
      </c>
      <c r="S228" s="15">
        <f t="shared" si="510"/>
        <v>0</v>
      </c>
      <c r="T228" s="15">
        <f t="shared" si="510"/>
        <v>0</v>
      </c>
      <c r="U228" s="21">
        <f t="shared" si="458"/>
        <v>123115.3</v>
      </c>
    </row>
    <row r="229" spans="2:21" ht="20.25" customHeight="1" x14ac:dyDescent="0.25">
      <c r="B229" s="10" t="s">
        <v>363</v>
      </c>
      <c r="C229" s="10" t="s">
        <v>362</v>
      </c>
      <c r="D229" s="32">
        <v>800000</v>
      </c>
      <c r="E229" s="59">
        <v>2000000</v>
      </c>
      <c r="F229" s="14">
        <v>0</v>
      </c>
      <c r="G229" s="59">
        <f>+E229+F229</f>
        <v>2000000</v>
      </c>
      <c r="H229" s="32">
        <v>800000</v>
      </c>
      <c r="I229" s="14">
        <v>0</v>
      </c>
      <c r="J229" s="14">
        <v>0</v>
      </c>
      <c r="K229" s="14">
        <v>123115.3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21">
        <f t="shared" si="458"/>
        <v>123115.3</v>
      </c>
    </row>
    <row r="230" spans="2:21" ht="20.25" hidden="1" customHeight="1" x14ac:dyDescent="0.25">
      <c r="B230" s="7" t="s">
        <v>364</v>
      </c>
      <c r="C230" s="7" t="s">
        <v>365</v>
      </c>
      <c r="D230" s="41">
        <f t="shared" ref="D230:E230" si="511">+D231</f>
        <v>500000</v>
      </c>
      <c r="E230" s="57">
        <f t="shared" si="511"/>
        <v>11813938</v>
      </c>
      <c r="F230" s="15">
        <f t="shared" ref="F230:H230" si="512">+F231</f>
        <v>12734907.960000001</v>
      </c>
      <c r="G230" s="57">
        <f t="shared" si="512"/>
        <v>24548845.960000001</v>
      </c>
      <c r="H230" s="41">
        <f t="shared" si="512"/>
        <v>500000</v>
      </c>
      <c r="I230" s="15">
        <f t="shared" ref="I230:T230" si="513">+I231</f>
        <v>0</v>
      </c>
      <c r="J230" s="15">
        <f t="shared" si="513"/>
        <v>463150</v>
      </c>
      <c r="K230" s="15">
        <f t="shared" si="513"/>
        <v>0</v>
      </c>
      <c r="L230" s="15">
        <f t="shared" si="513"/>
        <v>0</v>
      </c>
      <c r="M230" s="15">
        <f t="shared" si="513"/>
        <v>0</v>
      </c>
      <c r="N230" s="15">
        <f t="shared" si="513"/>
        <v>0</v>
      </c>
      <c r="O230" s="15">
        <f t="shared" si="513"/>
        <v>0</v>
      </c>
      <c r="P230" s="15">
        <f t="shared" si="513"/>
        <v>0</v>
      </c>
      <c r="Q230" s="15">
        <f t="shared" si="513"/>
        <v>0</v>
      </c>
      <c r="R230" s="15">
        <f t="shared" si="513"/>
        <v>0</v>
      </c>
      <c r="S230" s="15">
        <f t="shared" si="513"/>
        <v>0</v>
      </c>
      <c r="T230" s="15">
        <f t="shared" si="513"/>
        <v>0</v>
      </c>
      <c r="U230" s="21">
        <f t="shared" si="458"/>
        <v>463150</v>
      </c>
    </row>
    <row r="231" spans="2:21" ht="34.5" x14ac:dyDescent="0.25">
      <c r="B231" s="10" t="s">
        <v>366</v>
      </c>
      <c r="C231" s="10" t="s">
        <v>367</v>
      </c>
      <c r="D231" s="32">
        <v>500000</v>
      </c>
      <c r="E231" s="59">
        <v>11813938</v>
      </c>
      <c r="F231" s="14">
        <v>12734907.960000001</v>
      </c>
      <c r="G231" s="59">
        <f>+E231+F231</f>
        <v>24548845.960000001</v>
      </c>
      <c r="H231" s="32">
        <v>500000</v>
      </c>
      <c r="I231" s="14">
        <v>0</v>
      </c>
      <c r="J231" s="14">
        <v>463150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21">
        <f t="shared" si="458"/>
        <v>463150</v>
      </c>
    </row>
    <row r="232" spans="2:21" ht="31.5" hidden="1" customHeight="1" x14ac:dyDescent="0.25">
      <c r="B232" s="7" t="s">
        <v>368</v>
      </c>
      <c r="C232" s="7" t="s">
        <v>369</v>
      </c>
      <c r="D232" s="41">
        <f t="shared" ref="D232:E232" si="514">+D233+D237+D239+D235</f>
        <v>1900000</v>
      </c>
      <c r="E232" s="57">
        <f t="shared" si="514"/>
        <v>258100000</v>
      </c>
      <c r="F232" s="15">
        <f t="shared" ref="F232" si="515">+F233+F237+F239+F235</f>
        <v>-244150000</v>
      </c>
      <c r="G232" s="57">
        <f t="shared" ref="G232:I232" si="516">+G233+G237+G239+G235</f>
        <v>13950000</v>
      </c>
      <c r="H232" s="41">
        <f t="shared" si="516"/>
        <v>1900000</v>
      </c>
      <c r="I232" s="15">
        <f t="shared" si="516"/>
        <v>0</v>
      </c>
      <c r="J232" s="15">
        <f t="shared" ref="J232:R232" si="517">+J233+J237+J239+J235</f>
        <v>0</v>
      </c>
      <c r="K232" s="15">
        <f t="shared" si="517"/>
        <v>0</v>
      </c>
      <c r="L232" s="15">
        <f t="shared" si="517"/>
        <v>0</v>
      </c>
      <c r="M232" s="15">
        <f t="shared" si="517"/>
        <v>0</v>
      </c>
      <c r="N232" s="15">
        <f t="shared" si="517"/>
        <v>0</v>
      </c>
      <c r="O232" s="15">
        <f t="shared" si="517"/>
        <v>0</v>
      </c>
      <c r="P232" s="15">
        <f t="shared" si="517"/>
        <v>0</v>
      </c>
      <c r="Q232" s="15">
        <f t="shared" si="517"/>
        <v>0</v>
      </c>
      <c r="R232" s="15">
        <f t="shared" si="517"/>
        <v>0</v>
      </c>
      <c r="S232" s="15">
        <f t="shared" ref="S232" si="518">+S233+S237+S239+S235</f>
        <v>0</v>
      </c>
      <c r="T232" s="15">
        <f t="shared" ref="T232" si="519">+T233+T237+T239+T235</f>
        <v>0</v>
      </c>
      <c r="U232" s="21">
        <f t="shared" si="458"/>
        <v>0</v>
      </c>
    </row>
    <row r="233" spans="2:21" ht="20.25" hidden="1" customHeight="1" x14ac:dyDescent="0.25">
      <c r="B233" s="7" t="s">
        <v>370</v>
      </c>
      <c r="C233" s="7" t="s">
        <v>371</v>
      </c>
      <c r="D233" s="41">
        <f t="shared" ref="D233:E233" si="520">+D234</f>
        <v>1000000</v>
      </c>
      <c r="E233" s="57">
        <f t="shared" si="520"/>
        <v>500000</v>
      </c>
      <c r="F233" s="15">
        <f t="shared" ref="F233:H233" si="521">+F234</f>
        <v>0</v>
      </c>
      <c r="G233" s="57">
        <f t="shared" si="521"/>
        <v>500000</v>
      </c>
      <c r="H233" s="41">
        <f t="shared" si="521"/>
        <v>1000000</v>
      </c>
      <c r="I233" s="15">
        <f t="shared" ref="I233:T233" si="522">+I234</f>
        <v>0</v>
      </c>
      <c r="J233" s="15">
        <f t="shared" si="522"/>
        <v>0</v>
      </c>
      <c r="K233" s="15">
        <f t="shared" si="522"/>
        <v>0</v>
      </c>
      <c r="L233" s="15">
        <f t="shared" si="522"/>
        <v>0</v>
      </c>
      <c r="M233" s="15">
        <f t="shared" si="522"/>
        <v>0</v>
      </c>
      <c r="N233" s="15">
        <f t="shared" si="522"/>
        <v>0</v>
      </c>
      <c r="O233" s="15">
        <f t="shared" si="522"/>
        <v>0</v>
      </c>
      <c r="P233" s="15">
        <f t="shared" si="522"/>
        <v>0</v>
      </c>
      <c r="Q233" s="15">
        <f t="shared" si="522"/>
        <v>0</v>
      </c>
      <c r="R233" s="15">
        <f t="shared" si="522"/>
        <v>0</v>
      </c>
      <c r="S233" s="15">
        <f t="shared" si="522"/>
        <v>0</v>
      </c>
      <c r="T233" s="15">
        <f t="shared" si="522"/>
        <v>0</v>
      </c>
      <c r="U233" s="21">
        <f t="shared" si="458"/>
        <v>0</v>
      </c>
    </row>
    <row r="234" spans="2:21" ht="20.25" customHeight="1" x14ac:dyDescent="0.25">
      <c r="B234" s="10" t="s">
        <v>372</v>
      </c>
      <c r="C234" s="10" t="s">
        <v>373</v>
      </c>
      <c r="D234" s="32">
        <v>1000000</v>
      </c>
      <c r="E234" s="59">
        <v>500000</v>
      </c>
      <c r="F234" s="14">
        <v>0</v>
      </c>
      <c r="G234" s="59">
        <f>+E234+F234</f>
        <v>500000</v>
      </c>
      <c r="H234" s="32">
        <v>1000000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21">
        <f t="shared" si="458"/>
        <v>0</v>
      </c>
    </row>
    <row r="235" spans="2:21" ht="20.25" hidden="1" customHeight="1" x14ac:dyDescent="0.25">
      <c r="B235" s="7" t="s">
        <v>374</v>
      </c>
      <c r="C235" s="7" t="s">
        <v>375</v>
      </c>
      <c r="D235" s="41">
        <f t="shared" ref="D235:E235" si="523">+D236</f>
        <v>300000</v>
      </c>
      <c r="E235" s="57">
        <f t="shared" si="523"/>
        <v>500000</v>
      </c>
      <c r="F235" s="15">
        <f t="shared" ref="F235:H235" si="524">+F236</f>
        <v>0</v>
      </c>
      <c r="G235" s="57">
        <f t="shared" si="524"/>
        <v>500000</v>
      </c>
      <c r="H235" s="41">
        <f t="shared" si="524"/>
        <v>300000</v>
      </c>
      <c r="I235" s="15">
        <f t="shared" ref="I235:T235" si="525">+I236</f>
        <v>0</v>
      </c>
      <c r="J235" s="15">
        <f t="shared" si="525"/>
        <v>0</v>
      </c>
      <c r="K235" s="15">
        <f t="shared" si="525"/>
        <v>0</v>
      </c>
      <c r="L235" s="15">
        <f t="shared" si="525"/>
        <v>0</v>
      </c>
      <c r="M235" s="15">
        <f t="shared" si="525"/>
        <v>0</v>
      </c>
      <c r="N235" s="15">
        <f t="shared" si="525"/>
        <v>0</v>
      </c>
      <c r="O235" s="15">
        <f t="shared" si="525"/>
        <v>0</v>
      </c>
      <c r="P235" s="15">
        <f t="shared" si="525"/>
        <v>0</v>
      </c>
      <c r="Q235" s="15">
        <f t="shared" si="525"/>
        <v>0</v>
      </c>
      <c r="R235" s="15">
        <f t="shared" si="525"/>
        <v>0</v>
      </c>
      <c r="S235" s="15">
        <f t="shared" si="525"/>
        <v>0</v>
      </c>
      <c r="T235" s="15">
        <f t="shared" si="525"/>
        <v>0</v>
      </c>
      <c r="U235" s="21">
        <f t="shared" ref="U235:U274" si="526">+SUM(I235:T235)</f>
        <v>0</v>
      </c>
    </row>
    <row r="236" spans="2:21" ht="20.25" customHeight="1" x14ac:dyDescent="0.25">
      <c r="B236" s="10" t="s">
        <v>376</v>
      </c>
      <c r="C236" s="10" t="s">
        <v>375</v>
      </c>
      <c r="D236" s="32">
        <v>300000</v>
      </c>
      <c r="E236" s="59">
        <v>500000</v>
      </c>
      <c r="F236" s="14">
        <v>0</v>
      </c>
      <c r="G236" s="59">
        <f>+E236+F236</f>
        <v>500000</v>
      </c>
      <c r="H236" s="32">
        <v>300000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21">
        <f t="shared" si="526"/>
        <v>0</v>
      </c>
    </row>
    <row r="237" spans="2:21" ht="20.25" hidden="1" customHeight="1" x14ac:dyDescent="0.25">
      <c r="B237" s="7" t="s">
        <v>377</v>
      </c>
      <c r="C237" s="7" t="s">
        <v>378</v>
      </c>
      <c r="D237" s="41">
        <f t="shared" ref="D237:E237" si="527">+D238</f>
        <v>100000</v>
      </c>
      <c r="E237" s="57">
        <f t="shared" si="527"/>
        <v>257000000</v>
      </c>
      <c r="F237" s="15">
        <f t="shared" ref="F237:H237" si="528">+F238</f>
        <v>-244150000</v>
      </c>
      <c r="G237" s="57">
        <f t="shared" si="528"/>
        <v>12850000</v>
      </c>
      <c r="H237" s="41">
        <f t="shared" si="528"/>
        <v>100000</v>
      </c>
      <c r="I237" s="15">
        <f t="shared" ref="I237:T237" si="529">+I238</f>
        <v>0</v>
      </c>
      <c r="J237" s="15">
        <f t="shared" si="529"/>
        <v>0</v>
      </c>
      <c r="K237" s="15">
        <f t="shared" si="529"/>
        <v>0</v>
      </c>
      <c r="L237" s="15">
        <f t="shared" si="529"/>
        <v>0</v>
      </c>
      <c r="M237" s="15">
        <f t="shared" si="529"/>
        <v>0</v>
      </c>
      <c r="N237" s="15">
        <f t="shared" si="529"/>
        <v>0</v>
      </c>
      <c r="O237" s="15">
        <f t="shared" si="529"/>
        <v>0</v>
      </c>
      <c r="P237" s="15">
        <f t="shared" si="529"/>
        <v>0</v>
      </c>
      <c r="Q237" s="15">
        <f t="shared" si="529"/>
        <v>0</v>
      </c>
      <c r="R237" s="15">
        <f t="shared" si="529"/>
        <v>0</v>
      </c>
      <c r="S237" s="15">
        <f t="shared" si="529"/>
        <v>0</v>
      </c>
      <c r="T237" s="15">
        <f t="shared" si="529"/>
        <v>0</v>
      </c>
      <c r="U237" s="21">
        <f t="shared" si="526"/>
        <v>0</v>
      </c>
    </row>
    <row r="238" spans="2:21" ht="20.25" customHeight="1" x14ac:dyDescent="0.25">
      <c r="B238" s="10" t="s">
        <v>379</v>
      </c>
      <c r="C238" s="10" t="s">
        <v>378</v>
      </c>
      <c r="D238" s="32">
        <v>100000</v>
      </c>
      <c r="E238" s="59">
        <f>7000000+250000000</f>
        <v>257000000</v>
      </c>
      <c r="F238" s="14">
        <v>-244150000</v>
      </c>
      <c r="G238" s="59">
        <f>+E238+F238</f>
        <v>12850000</v>
      </c>
      <c r="H238" s="32">
        <v>100000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21">
        <f t="shared" si="526"/>
        <v>0</v>
      </c>
    </row>
    <row r="239" spans="2:21" ht="20.25" hidden="1" customHeight="1" x14ac:dyDescent="0.25">
      <c r="B239" s="7" t="s">
        <v>380</v>
      </c>
      <c r="C239" s="7" t="s">
        <v>381</v>
      </c>
      <c r="D239" s="41">
        <f t="shared" ref="D239:E239" si="530">+D240</f>
        <v>500000</v>
      </c>
      <c r="E239" s="57">
        <f t="shared" si="530"/>
        <v>100000</v>
      </c>
      <c r="F239" s="15">
        <f t="shared" ref="F239:H239" si="531">+F240</f>
        <v>0</v>
      </c>
      <c r="G239" s="57">
        <f t="shared" si="531"/>
        <v>100000</v>
      </c>
      <c r="H239" s="41">
        <f t="shared" si="531"/>
        <v>500000</v>
      </c>
      <c r="I239" s="15">
        <f t="shared" ref="I239:T239" si="532">+I240</f>
        <v>0</v>
      </c>
      <c r="J239" s="15">
        <f t="shared" si="532"/>
        <v>0</v>
      </c>
      <c r="K239" s="15">
        <f t="shared" si="532"/>
        <v>0</v>
      </c>
      <c r="L239" s="15">
        <f t="shared" si="532"/>
        <v>0</v>
      </c>
      <c r="M239" s="15">
        <f t="shared" si="532"/>
        <v>0</v>
      </c>
      <c r="N239" s="15">
        <f t="shared" si="532"/>
        <v>0</v>
      </c>
      <c r="O239" s="15">
        <f t="shared" si="532"/>
        <v>0</v>
      </c>
      <c r="P239" s="15">
        <f t="shared" si="532"/>
        <v>0</v>
      </c>
      <c r="Q239" s="15">
        <f t="shared" si="532"/>
        <v>0</v>
      </c>
      <c r="R239" s="15">
        <f t="shared" si="532"/>
        <v>0</v>
      </c>
      <c r="S239" s="15">
        <f t="shared" si="532"/>
        <v>0</v>
      </c>
      <c r="T239" s="15">
        <f t="shared" si="532"/>
        <v>0</v>
      </c>
      <c r="U239" s="21">
        <f t="shared" si="526"/>
        <v>0</v>
      </c>
    </row>
    <row r="240" spans="2:21" ht="20.25" customHeight="1" x14ac:dyDescent="0.25">
      <c r="B240" s="10" t="s">
        <v>382</v>
      </c>
      <c r="C240" s="10" t="s">
        <v>381</v>
      </c>
      <c r="D240" s="32">
        <v>500000</v>
      </c>
      <c r="E240" s="59">
        <v>100000</v>
      </c>
      <c r="F240" s="14">
        <v>0</v>
      </c>
      <c r="G240" s="59">
        <f>+E240+F240</f>
        <v>100000</v>
      </c>
      <c r="H240" s="32">
        <v>500000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21">
        <f t="shared" si="526"/>
        <v>0</v>
      </c>
    </row>
    <row r="241" spans="2:21" ht="20.25" hidden="1" customHeight="1" x14ac:dyDescent="0.25">
      <c r="B241" s="7" t="s">
        <v>383</v>
      </c>
      <c r="C241" s="7" t="s">
        <v>384</v>
      </c>
      <c r="D241" s="41">
        <f t="shared" ref="D241" si="533">+D242+D244</f>
        <v>1250000</v>
      </c>
      <c r="E241" s="57">
        <f t="shared" ref="E241" si="534">+E242+E244+E246</f>
        <v>1200000</v>
      </c>
      <c r="F241" s="15">
        <f t="shared" ref="F241" si="535">+F242+F244</f>
        <v>0</v>
      </c>
      <c r="G241" s="57">
        <f t="shared" ref="G241" si="536">+G242+G244+G246</f>
        <v>1200000</v>
      </c>
      <c r="H241" s="41">
        <f t="shared" ref="H241:I241" si="537">+H242+H244</f>
        <v>1250000</v>
      </c>
      <c r="I241" s="15">
        <f t="shared" si="537"/>
        <v>0</v>
      </c>
      <c r="J241" s="15">
        <f t="shared" ref="J241:R241" si="538">+J242+J244</f>
        <v>0</v>
      </c>
      <c r="K241" s="15">
        <f t="shared" si="538"/>
        <v>0</v>
      </c>
      <c r="L241" s="15">
        <f t="shared" si="538"/>
        <v>0</v>
      </c>
      <c r="M241" s="15">
        <f t="shared" si="538"/>
        <v>0</v>
      </c>
      <c r="N241" s="15">
        <f t="shared" si="538"/>
        <v>0</v>
      </c>
      <c r="O241" s="15">
        <f t="shared" si="538"/>
        <v>0</v>
      </c>
      <c r="P241" s="15">
        <f t="shared" si="538"/>
        <v>0</v>
      </c>
      <c r="Q241" s="15">
        <f t="shared" si="538"/>
        <v>0</v>
      </c>
      <c r="R241" s="15">
        <f t="shared" si="538"/>
        <v>0</v>
      </c>
      <c r="S241" s="15">
        <f t="shared" ref="S241" si="539">+S242+S244</f>
        <v>0</v>
      </c>
      <c r="T241" s="15">
        <f t="shared" ref="T241" si="540">+T242+T244</f>
        <v>0</v>
      </c>
      <c r="U241" s="21">
        <f t="shared" si="526"/>
        <v>0</v>
      </c>
    </row>
    <row r="242" spans="2:21" ht="20.25" hidden="1" customHeight="1" x14ac:dyDescent="0.25">
      <c r="B242" s="7" t="s">
        <v>385</v>
      </c>
      <c r="C242" s="7" t="s">
        <v>386</v>
      </c>
      <c r="D242" s="41">
        <f t="shared" ref="D242:E242" si="541">+D243</f>
        <v>200000</v>
      </c>
      <c r="E242" s="57">
        <f t="shared" si="541"/>
        <v>100000</v>
      </c>
      <c r="F242" s="15">
        <f t="shared" ref="F242:H242" si="542">+F243</f>
        <v>0</v>
      </c>
      <c r="G242" s="57">
        <f t="shared" si="542"/>
        <v>100000</v>
      </c>
      <c r="H242" s="41">
        <f t="shared" si="542"/>
        <v>200000</v>
      </c>
      <c r="I242" s="15">
        <f t="shared" ref="I242:T242" si="543">+I243</f>
        <v>0</v>
      </c>
      <c r="J242" s="15">
        <f t="shared" si="543"/>
        <v>0</v>
      </c>
      <c r="K242" s="15">
        <f t="shared" si="543"/>
        <v>0</v>
      </c>
      <c r="L242" s="15">
        <f t="shared" si="543"/>
        <v>0</v>
      </c>
      <c r="M242" s="15">
        <f t="shared" si="543"/>
        <v>0</v>
      </c>
      <c r="N242" s="15">
        <f t="shared" si="543"/>
        <v>0</v>
      </c>
      <c r="O242" s="15">
        <f t="shared" si="543"/>
        <v>0</v>
      </c>
      <c r="P242" s="15">
        <f t="shared" si="543"/>
        <v>0</v>
      </c>
      <c r="Q242" s="15">
        <f t="shared" si="543"/>
        <v>0</v>
      </c>
      <c r="R242" s="15">
        <f t="shared" si="543"/>
        <v>0</v>
      </c>
      <c r="S242" s="15">
        <f t="shared" si="543"/>
        <v>0</v>
      </c>
      <c r="T242" s="15">
        <f t="shared" si="543"/>
        <v>0</v>
      </c>
      <c r="U242" s="21">
        <f t="shared" si="526"/>
        <v>0</v>
      </c>
    </row>
    <row r="243" spans="2:21" ht="20.25" customHeight="1" x14ac:dyDescent="0.25">
      <c r="B243" s="10" t="s">
        <v>387</v>
      </c>
      <c r="C243" s="10" t="s">
        <v>386</v>
      </c>
      <c r="D243" s="32">
        <v>200000</v>
      </c>
      <c r="E243" s="59">
        <v>100000</v>
      </c>
      <c r="F243" s="14">
        <v>0</v>
      </c>
      <c r="G243" s="59">
        <f>+E243+F243</f>
        <v>100000</v>
      </c>
      <c r="H243" s="32">
        <v>200000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21">
        <f t="shared" si="526"/>
        <v>0</v>
      </c>
    </row>
    <row r="244" spans="2:21" ht="20.25" hidden="1" customHeight="1" x14ac:dyDescent="0.25">
      <c r="B244" s="7" t="s">
        <v>388</v>
      </c>
      <c r="C244" s="7" t="s">
        <v>389</v>
      </c>
      <c r="D244" s="41">
        <f>+D245+D247</f>
        <v>1050000</v>
      </c>
      <c r="E244" s="57">
        <f t="shared" ref="E244" si="544">+E245</f>
        <v>100000</v>
      </c>
      <c r="F244" s="15">
        <f t="shared" ref="F244" si="545">+F245+F247</f>
        <v>0</v>
      </c>
      <c r="G244" s="57">
        <f t="shared" ref="G244" si="546">+G245</f>
        <v>100000</v>
      </c>
      <c r="H244" s="41">
        <f>+H245+H247</f>
        <v>1050000</v>
      </c>
      <c r="I244" s="15">
        <f t="shared" ref="I244" si="547">+I245+I247</f>
        <v>0</v>
      </c>
      <c r="J244" s="15">
        <f t="shared" ref="J244:R244" si="548">+J245+J247</f>
        <v>0</v>
      </c>
      <c r="K244" s="15">
        <f t="shared" si="548"/>
        <v>0</v>
      </c>
      <c r="L244" s="15">
        <f t="shared" si="548"/>
        <v>0</v>
      </c>
      <c r="M244" s="15">
        <f t="shared" si="548"/>
        <v>0</v>
      </c>
      <c r="N244" s="15">
        <f t="shared" si="548"/>
        <v>0</v>
      </c>
      <c r="O244" s="15">
        <f t="shared" si="548"/>
        <v>0</v>
      </c>
      <c r="P244" s="15">
        <f t="shared" si="548"/>
        <v>0</v>
      </c>
      <c r="Q244" s="15">
        <f t="shared" si="548"/>
        <v>0</v>
      </c>
      <c r="R244" s="15">
        <f t="shared" si="548"/>
        <v>0</v>
      </c>
      <c r="S244" s="15">
        <f t="shared" ref="S244" si="549">+S245+S247</f>
        <v>0</v>
      </c>
      <c r="T244" s="15">
        <f t="shared" ref="T244" si="550">+T245+T247</f>
        <v>0</v>
      </c>
      <c r="U244" s="21">
        <f t="shared" si="526"/>
        <v>0</v>
      </c>
    </row>
    <row r="245" spans="2:21" ht="20.25" customHeight="1" x14ac:dyDescent="0.25">
      <c r="B245" s="10" t="s">
        <v>390</v>
      </c>
      <c r="C245" s="10" t="s">
        <v>389</v>
      </c>
      <c r="D245" s="32">
        <v>50000</v>
      </c>
      <c r="E245" s="59">
        <v>100000</v>
      </c>
      <c r="F245" s="14">
        <v>0</v>
      </c>
      <c r="G245" s="59">
        <f>+E245+F245</f>
        <v>100000</v>
      </c>
      <c r="H245" s="32">
        <v>50000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21">
        <f t="shared" si="526"/>
        <v>0</v>
      </c>
    </row>
    <row r="246" spans="2:21" ht="20.25" hidden="1" customHeight="1" x14ac:dyDescent="0.25">
      <c r="B246" s="7" t="s">
        <v>554</v>
      </c>
      <c r="C246" s="7" t="s">
        <v>555</v>
      </c>
      <c r="D246" s="57">
        <f t="shared" ref="D246:E246" si="551">+D247</f>
        <v>1000000</v>
      </c>
      <c r="E246" s="57">
        <f t="shared" si="551"/>
        <v>1000000</v>
      </c>
      <c r="F246" s="57">
        <f t="shared" ref="F246:H246" si="552">+F247</f>
        <v>0</v>
      </c>
      <c r="G246" s="57">
        <f t="shared" si="552"/>
        <v>1000000</v>
      </c>
      <c r="H246" s="57">
        <f t="shared" si="552"/>
        <v>1000000</v>
      </c>
      <c r="I246" s="57">
        <f t="shared" ref="I246:T246" si="553">+I247</f>
        <v>0</v>
      </c>
      <c r="J246" s="57">
        <f t="shared" si="553"/>
        <v>0</v>
      </c>
      <c r="K246" s="57">
        <f t="shared" si="553"/>
        <v>0</v>
      </c>
      <c r="L246" s="57">
        <f t="shared" si="553"/>
        <v>0</v>
      </c>
      <c r="M246" s="57">
        <f t="shared" si="553"/>
        <v>0</v>
      </c>
      <c r="N246" s="57">
        <f t="shared" si="553"/>
        <v>0</v>
      </c>
      <c r="O246" s="57">
        <f t="shared" si="553"/>
        <v>0</v>
      </c>
      <c r="P246" s="57">
        <f t="shared" si="553"/>
        <v>0</v>
      </c>
      <c r="Q246" s="57">
        <f t="shared" si="553"/>
        <v>0</v>
      </c>
      <c r="R246" s="57">
        <f t="shared" si="553"/>
        <v>0</v>
      </c>
      <c r="S246" s="57">
        <f t="shared" si="553"/>
        <v>0</v>
      </c>
      <c r="T246" s="57">
        <f t="shared" si="553"/>
        <v>0</v>
      </c>
      <c r="U246" s="20">
        <f t="shared" si="526"/>
        <v>0</v>
      </c>
    </row>
    <row r="247" spans="2:21" ht="20.25" customHeight="1" x14ac:dyDescent="0.25">
      <c r="B247" s="10" t="s">
        <v>391</v>
      </c>
      <c r="C247" s="10" t="s">
        <v>392</v>
      </c>
      <c r="D247" s="32">
        <v>1000000</v>
      </c>
      <c r="E247" s="59">
        <v>1000000</v>
      </c>
      <c r="F247" s="14">
        <v>0</v>
      </c>
      <c r="G247" s="59">
        <f>+E247+F247</f>
        <v>1000000</v>
      </c>
      <c r="H247" s="32">
        <v>1000000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21">
        <f t="shared" si="526"/>
        <v>0</v>
      </c>
    </row>
    <row r="248" spans="2:21" ht="30.75" hidden="1" customHeight="1" x14ac:dyDescent="0.25">
      <c r="B248" s="7" t="s">
        <v>393</v>
      </c>
      <c r="C248" s="7" t="s">
        <v>394</v>
      </c>
      <c r="D248" s="57">
        <f t="shared" ref="D248:E248" si="554">+D249+D251+D253+D255+D257+D259</f>
        <v>4600000</v>
      </c>
      <c r="E248" s="57">
        <f t="shared" si="554"/>
        <v>5800000</v>
      </c>
      <c r="F248" s="57">
        <f t="shared" ref="F248" si="555">+F249+F251+F253+F255+F257+F259</f>
        <v>14041801.1</v>
      </c>
      <c r="G248" s="57">
        <f>+G249+G251+G253+G255+G257+G259</f>
        <v>19841801.100000001</v>
      </c>
      <c r="H248" s="57">
        <f t="shared" ref="H248:I248" si="556">+H249+H251+H253+H255+H257+H259</f>
        <v>4600000</v>
      </c>
      <c r="I248" s="57">
        <f t="shared" si="556"/>
        <v>0</v>
      </c>
      <c r="J248" s="57">
        <f t="shared" ref="J248" si="557">+J249+J251+J253+J255+J257+J259</f>
        <v>206802.08</v>
      </c>
      <c r="K248" s="57">
        <f t="shared" ref="K248" si="558">+K249+K251+K253+K255+K257+K259</f>
        <v>0</v>
      </c>
      <c r="L248" s="57">
        <f t="shared" ref="L248" si="559">+L249+L251+L253+L255+L257+L259</f>
        <v>0</v>
      </c>
      <c r="M248" s="57">
        <f t="shared" ref="M248" si="560">+M249+M251+M253+M255+M257+M259</f>
        <v>0</v>
      </c>
      <c r="N248" s="57">
        <f t="shared" ref="N248" si="561">+N249+N251+N253+N255+N257+N259</f>
        <v>0</v>
      </c>
      <c r="O248" s="57">
        <f t="shared" ref="O248" si="562">+O249+O251+O253+O255+O257+O259</f>
        <v>0</v>
      </c>
      <c r="P248" s="57">
        <f t="shared" ref="P248" si="563">+P249+P251+P253+P255+P257+P259</f>
        <v>0</v>
      </c>
      <c r="Q248" s="57">
        <f t="shared" ref="Q248" si="564">+Q249+Q251+Q253+Q255+Q257+Q259</f>
        <v>0</v>
      </c>
      <c r="R248" s="57">
        <f t="shared" ref="R248" si="565">+R249+R251+R253+R255+R257+R259</f>
        <v>0</v>
      </c>
      <c r="S248" s="57">
        <f t="shared" ref="S248" si="566">+S249+S251+S253+S255+S257+S259</f>
        <v>0</v>
      </c>
      <c r="T248" s="57">
        <f t="shared" ref="T248" si="567">+T249+T251+T253+T255+T257+T259</f>
        <v>0</v>
      </c>
      <c r="U248" s="21">
        <f t="shared" si="526"/>
        <v>206802.08</v>
      </c>
    </row>
    <row r="249" spans="2:21" ht="20.25" hidden="1" customHeight="1" x14ac:dyDescent="0.25">
      <c r="B249" s="7" t="s">
        <v>395</v>
      </c>
      <c r="C249" s="7" t="s">
        <v>396</v>
      </c>
      <c r="D249" s="57">
        <f t="shared" ref="D249:T249" si="568">+D250</f>
        <v>3000000</v>
      </c>
      <c r="E249" s="57">
        <f t="shared" si="568"/>
        <v>0</v>
      </c>
      <c r="F249" s="57">
        <f t="shared" si="568"/>
        <v>14041801.1</v>
      </c>
      <c r="G249" s="57">
        <f t="shared" si="568"/>
        <v>14041801.1</v>
      </c>
      <c r="H249" s="57">
        <f t="shared" si="568"/>
        <v>3000000</v>
      </c>
      <c r="I249" s="57">
        <f t="shared" si="568"/>
        <v>0</v>
      </c>
      <c r="J249" s="57">
        <f t="shared" si="568"/>
        <v>0</v>
      </c>
      <c r="K249" s="57">
        <f t="shared" si="568"/>
        <v>0</v>
      </c>
      <c r="L249" s="57">
        <f t="shared" si="568"/>
        <v>0</v>
      </c>
      <c r="M249" s="57">
        <f t="shared" si="568"/>
        <v>0</v>
      </c>
      <c r="N249" s="57">
        <f t="shared" si="568"/>
        <v>0</v>
      </c>
      <c r="O249" s="57">
        <f t="shared" si="568"/>
        <v>0</v>
      </c>
      <c r="P249" s="57">
        <f t="shared" si="568"/>
        <v>0</v>
      </c>
      <c r="Q249" s="57">
        <f t="shared" si="568"/>
        <v>0</v>
      </c>
      <c r="R249" s="57">
        <f t="shared" si="568"/>
        <v>0</v>
      </c>
      <c r="S249" s="57">
        <f t="shared" si="568"/>
        <v>0</v>
      </c>
      <c r="T249" s="57">
        <f t="shared" si="568"/>
        <v>0</v>
      </c>
      <c r="U249" s="21">
        <f t="shared" si="526"/>
        <v>0</v>
      </c>
    </row>
    <row r="250" spans="2:21" ht="20.25" customHeight="1" x14ac:dyDescent="0.25">
      <c r="B250" s="10" t="s">
        <v>397</v>
      </c>
      <c r="C250" s="10" t="s">
        <v>396</v>
      </c>
      <c r="D250" s="32">
        <v>3000000</v>
      </c>
      <c r="E250" s="59">
        <v>0</v>
      </c>
      <c r="F250" s="14">
        <v>14041801.1</v>
      </c>
      <c r="G250" s="59">
        <f>+E250+F250</f>
        <v>14041801.1</v>
      </c>
      <c r="H250" s="32">
        <v>3000000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21">
        <f t="shared" si="526"/>
        <v>0</v>
      </c>
    </row>
    <row r="251" spans="2:21" ht="20.25" hidden="1" customHeight="1" x14ac:dyDescent="0.25">
      <c r="B251" s="7" t="s">
        <v>556</v>
      </c>
      <c r="C251" s="7" t="s">
        <v>557</v>
      </c>
      <c r="D251" s="57">
        <f t="shared" ref="D251:T251" si="569">+D252</f>
        <v>0</v>
      </c>
      <c r="E251" s="57">
        <f t="shared" si="569"/>
        <v>100000</v>
      </c>
      <c r="F251" s="57">
        <f t="shared" si="569"/>
        <v>0</v>
      </c>
      <c r="G251" s="57">
        <f t="shared" si="569"/>
        <v>100000</v>
      </c>
      <c r="H251" s="57">
        <f t="shared" si="569"/>
        <v>0</v>
      </c>
      <c r="I251" s="57">
        <f t="shared" si="569"/>
        <v>0</v>
      </c>
      <c r="J251" s="57">
        <f t="shared" si="569"/>
        <v>0</v>
      </c>
      <c r="K251" s="57">
        <f t="shared" si="569"/>
        <v>0</v>
      </c>
      <c r="L251" s="57">
        <f t="shared" si="569"/>
        <v>0</v>
      </c>
      <c r="M251" s="57">
        <f t="shared" si="569"/>
        <v>0</v>
      </c>
      <c r="N251" s="57">
        <f t="shared" si="569"/>
        <v>0</v>
      </c>
      <c r="O251" s="57">
        <f t="shared" si="569"/>
        <v>0</v>
      </c>
      <c r="P251" s="57">
        <f t="shared" si="569"/>
        <v>0</v>
      </c>
      <c r="Q251" s="57">
        <f t="shared" si="569"/>
        <v>0</v>
      </c>
      <c r="R251" s="57">
        <f t="shared" si="569"/>
        <v>0</v>
      </c>
      <c r="S251" s="57">
        <f t="shared" si="569"/>
        <v>0</v>
      </c>
      <c r="T251" s="57">
        <f t="shared" si="569"/>
        <v>0</v>
      </c>
      <c r="U251" s="21"/>
    </row>
    <row r="252" spans="2:21" ht="20.25" customHeight="1" x14ac:dyDescent="0.25">
      <c r="B252" s="10" t="s">
        <v>558</v>
      </c>
      <c r="C252" s="10" t="s">
        <v>557</v>
      </c>
      <c r="D252" s="32"/>
      <c r="E252" s="59">
        <v>100000</v>
      </c>
      <c r="F252" s="14">
        <v>0</v>
      </c>
      <c r="G252" s="59">
        <f>+E252+F252</f>
        <v>100000</v>
      </c>
      <c r="H252" s="32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21"/>
    </row>
    <row r="253" spans="2:21" ht="20.25" hidden="1" customHeight="1" x14ac:dyDescent="0.25">
      <c r="B253" s="7" t="s">
        <v>398</v>
      </c>
      <c r="C253" s="7" t="s">
        <v>399</v>
      </c>
      <c r="D253" s="57">
        <f t="shared" ref="D253:T253" si="570">+D254</f>
        <v>100000</v>
      </c>
      <c r="E253" s="57">
        <f t="shared" si="570"/>
        <v>100000</v>
      </c>
      <c r="F253" s="57">
        <f t="shared" si="570"/>
        <v>0</v>
      </c>
      <c r="G253" s="57">
        <f t="shared" si="570"/>
        <v>100000</v>
      </c>
      <c r="H253" s="57">
        <f t="shared" si="570"/>
        <v>100000</v>
      </c>
      <c r="I253" s="57">
        <f t="shared" si="570"/>
        <v>0</v>
      </c>
      <c r="J253" s="57">
        <f t="shared" si="570"/>
        <v>0</v>
      </c>
      <c r="K253" s="57">
        <f t="shared" si="570"/>
        <v>0</v>
      </c>
      <c r="L253" s="57">
        <f t="shared" si="570"/>
        <v>0</v>
      </c>
      <c r="M253" s="57">
        <f t="shared" si="570"/>
        <v>0</v>
      </c>
      <c r="N253" s="57">
        <f t="shared" si="570"/>
        <v>0</v>
      </c>
      <c r="O253" s="57">
        <f t="shared" si="570"/>
        <v>0</v>
      </c>
      <c r="P253" s="57">
        <f t="shared" si="570"/>
        <v>0</v>
      </c>
      <c r="Q253" s="57">
        <f t="shared" si="570"/>
        <v>0</v>
      </c>
      <c r="R253" s="57">
        <f t="shared" si="570"/>
        <v>0</v>
      </c>
      <c r="S253" s="57">
        <f t="shared" si="570"/>
        <v>0</v>
      </c>
      <c r="T253" s="57">
        <f t="shared" si="570"/>
        <v>0</v>
      </c>
      <c r="U253" s="21">
        <f t="shared" si="526"/>
        <v>0</v>
      </c>
    </row>
    <row r="254" spans="2:21" ht="20.25" customHeight="1" x14ac:dyDescent="0.25">
      <c r="B254" s="10" t="s">
        <v>400</v>
      </c>
      <c r="C254" s="10" t="s">
        <v>399</v>
      </c>
      <c r="D254" s="32">
        <v>100000</v>
      </c>
      <c r="E254" s="59">
        <v>100000</v>
      </c>
      <c r="F254" s="14">
        <v>0</v>
      </c>
      <c r="G254" s="59">
        <f>+E254+F254</f>
        <v>100000</v>
      </c>
      <c r="H254" s="32">
        <v>100000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21">
        <f t="shared" si="526"/>
        <v>0</v>
      </c>
    </row>
    <row r="255" spans="2:21" ht="20.25" hidden="1" customHeight="1" x14ac:dyDescent="0.25">
      <c r="B255" s="7" t="s">
        <v>559</v>
      </c>
      <c r="C255" s="7" t="s">
        <v>402</v>
      </c>
      <c r="D255" s="57">
        <f t="shared" ref="D255:T255" si="571">D256</f>
        <v>900000</v>
      </c>
      <c r="E255" s="57">
        <f t="shared" si="571"/>
        <v>500000</v>
      </c>
      <c r="F255" s="57">
        <f t="shared" si="571"/>
        <v>0</v>
      </c>
      <c r="G255" s="57">
        <f t="shared" si="571"/>
        <v>500000</v>
      </c>
      <c r="H255" s="57">
        <f t="shared" si="571"/>
        <v>900000</v>
      </c>
      <c r="I255" s="57">
        <f t="shared" si="571"/>
        <v>0</v>
      </c>
      <c r="J255" s="57">
        <f t="shared" si="571"/>
        <v>206802.08</v>
      </c>
      <c r="K255" s="57">
        <f t="shared" si="571"/>
        <v>0</v>
      </c>
      <c r="L255" s="57">
        <f t="shared" si="571"/>
        <v>0</v>
      </c>
      <c r="M255" s="57">
        <f t="shared" si="571"/>
        <v>0</v>
      </c>
      <c r="N255" s="57">
        <f t="shared" si="571"/>
        <v>0</v>
      </c>
      <c r="O255" s="57">
        <f t="shared" si="571"/>
        <v>0</v>
      </c>
      <c r="P255" s="57">
        <f t="shared" si="571"/>
        <v>0</v>
      </c>
      <c r="Q255" s="57">
        <f t="shared" si="571"/>
        <v>0</v>
      </c>
      <c r="R255" s="57">
        <f t="shared" si="571"/>
        <v>0</v>
      </c>
      <c r="S255" s="57">
        <f t="shared" si="571"/>
        <v>0</v>
      </c>
      <c r="T255" s="57">
        <f t="shared" si="571"/>
        <v>0</v>
      </c>
      <c r="U255" s="21">
        <f t="shared" si="526"/>
        <v>206802.08</v>
      </c>
    </row>
    <row r="256" spans="2:21" ht="20.25" customHeight="1" x14ac:dyDescent="0.25">
      <c r="B256" s="10" t="s">
        <v>401</v>
      </c>
      <c r="C256" s="10" t="s">
        <v>402</v>
      </c>
      <c r="D256" s="32">
        <v>900000</v>
      </c>
      <c r="E256" s="59">
        <v>500000</v>
      </c>
      <c r="F256" s="14">
        <v>0</v>
      </c>
      <c r="G256" s="59">
        <f>+E256+F256</f>
        <v>500000</v>
      </c>
      <c r="H256" s="32">
        <v>900000</v>
      </c>
      <c r="I256" s="14">
        <v>0</v>
      </c>
      <c r="J256" s="14">
        <v>206802.08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21">
        <f t="shared" si="526"/>
        <v>206802.08</v>
      </c>
    </row>
    <row r="257" spans="2:21" ht="20.25" hidden="1" customHeight="1" x14ac:dyDescent="0.25">
      <c r="B257" s="7" t="s">
        <v>403</v>
      </c>
      <c r="C257" s="7" t="s">
        <v>404</v>
      </c>
      <c r="D257" s="41">
        <f t="shared" ref="D257:E257" si="572">+D258</f>
        <v>100000</v>
      </c>
      <c r="E257" s="57">
        <f t="shared" si="572"/>
        <v>100000</v>
      </c>
      <c r="F257" s="15">
        <f t="shared" ref="F257:H257" si="573">+F258</f>
        <v>0</v>
      </c>
      <c r="G257" s="57">
        <f t="shared" si="573"/>
        <v>100000</v>
      </c>
      <c r="H257" s="41">
        <f t="shared" si="573"/>
        <v>100000</v>
      </c>
      <c r="I257" s="15">
        <f t="shared" ref="I257:T257" si="574">+I258</f>
        <v>0</v>
      </c>
      <c r="J257" s="15">
        <f t="shared" si="574"/>
        <v>0</v>
      </c>
      <c r="K257" s="15">
        <f t="shared" si="574"/>
        <v>0</v>
      </c>
      <c r="L257" s="15">
        <f t="shared" si="574"/>
        <v>0</v>
      </c>
      <c r="M257" s="15">
        <f t="shared" si="574"/>
        <v>0</v>
      </c>
      <c r="N257" s="15">
        <f t="shared" si="574"/>
        <v>0</v>
      </c>
      <c r="O257" s="15">
        <f t="shared" si="574"/>
        <v>0</v>
      </c>
      <c r="P257" s="15">
        <f t="shared" si="574"/>
        <v>0</v>
      </c>
      <c r="Q257" s="15">
        <f t="shared" si="574"/>
        <v>0</v>
      </c>
      <c r="R257" s="15">
        <f t="shared" si="574"/>
        <v>0</v>
      </c>
      <c r="S257" s="15">
        <f t="shared" si="574"/>
        <v>0</v>
      </c>
      <c r="T257" s="15">
        <f t="shared" si="574"/>
        <v>0</v>
      </c>
      <c r="U257" s="21">
        <f t="shared" si="526"/>
        <v>0</v>
      </c>
    </row>
    <row r="258" spans="2:21" ht="20.25" customHeight="1" x14ac:dyDescent="0.25">
      <c r="B258" s="10" t="s">
        <v>405</v>
      </c>
      <c r="C258" s="10" t="s">
        <v>404</v>
      </c>
      <c r="D258" s="32">
        <v>100000</v>
      </c>
      <c r="E258" s="59">
        <v>100000</v>
      </c>
      <c r="F258" s="14">
        <v>0</v>
      </c>
      <c r="G258" s="59">
        <f>+E258+F258</f>
        <v>100000</v>
      </c>
      <c r="H258" s="32">
        <v>100000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21">
        <f t="shared" si="526"/>
        <v>0</v>
      </c>
    </row>
    <row r="259" spans="2:21" ht="20.25" hidden="1" customHeight="1" x14ac:dyDescent="0.25">
      <c r="B259" s="7" t="s">
        <v>406</v>
      </c>
      <c r="C259" s="7" t="s">
        <v>407</v>
      </c>
      <c r="D259" s="41">
        <f t="shared" ref="D259:E259" si="575">+D260</f>
        <v>500000</v>
      </c>
      <c r="E259" s="57">
        <f t="shared" si="575"/>
        <v>5000000</v>
      </c>
      <c r="F259" s="15">
        <f t="shared" ref="F259:H259" si="576">+F260</f>
        <v>0</v>
      </c>
      <c r="G259" s="57">
        <f t="shared" si="576"/>
        <v>5000000</v>
      </c>
      <c r="H259" s="41">
        <f t="shared" si="576"/>
        <v>500000</v>
      </c>
      <c r="I259" s="15">
        <f t="shared" ref="I259:T259" si="577">+I260</f>
        <v>0</v>
      </c>
      <c r="J259" s="15">
        <f t="shared" si="577"/>
        <v>0</v>
      </c>
      <c r="K259" s="15">
        <f t="shared" si="577"/>
        <v>0</v>
      </c>
      <c r="L259" s="15">
        <f t="shared" si="577"/>
        <v>0</v>
      </c>
      <c r="M259" s="15">
        <f t="shared" si="577"/>
        <v>0</v>
      </c>
      <c r="N259" s="15">
        <f t="shared" si="577"/>
        <v>0</v>
      </c>
      <c r="O259" s="15">
        <f t="shared" si="577"/>
        <v>0</v>
      </c>
      <c r="P259" s="15">
        <f t="shared" si="577"/>
        <v>0</v>
      </c>
      <c r="Q259" s="15">
        <f t="shared" si="577"/>
        <v>0</v>
      </c>
      <c r="R259" s="15">
        <f t="shared" si="577"/>
        <v>0</v>
      </c>
      <c r="S259" s="15">
        <f t="shared" si="577"/>
        <v>0</v>
      </c>
      <c r="T259" s="15">
        <f t="shared" si="577"/>
        <v>0</v>
      </c>
      <c r="U259" s="21">
        <f t="shared" si="526"/>
        <v>0</v>
      </c>
    </row>
    <row r="260" spans="2:21" ht="20.25" customHeight="1" x14ac:dyDescent="0.25">
      <c r="B260" s="10" t="s">
        <v>408</v>
      </c>
      <c r="C260" s="10" t="s">
        <v>407</v>
      </c>
      <c r="D260" s="32">
        <v>500000</v>
      </c>
      <c r="E260" s="59">
        <v>5000000</v>
      </c>
      <c r="F260" s="14">
        <v>0</v>
      </c>
      <c r="G260" s="59">
        <f>+E260+F260</f>
        <v>5000000</v>
      </c>
      <c r="H260" s="32">
        <v>500000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21">
        <f t="shared" si="526"/>
        <v>0</v>
      </c>
    </row>
    <row r="261" spans="2:21" ht="20.25" hidden="1" customHeight="1" x14ac:dyDescent="0.25">
      <c r="B261" s="7" t="s">
        <v>409</v>
      </c>
      <c r="C261" s="7" t="s">
        <v>410</v>
      </c>
      <c r="D261" s="41">
        <f>+D264+D268+D271+D273+D275+D277</f>
        <v>28960000</v>
      </c>
      <c r="E261" s="57">
        <f>+E264+E268+E271+E273+E275+E277+E262+E266</f>
        <v>25800000</v>
      </c>
      <c r="F261" s="57">
        <f t="shared" ref="F261" si="578">+F264+F266+F268+F271+F273+F275+F277+F262</f>
        <v>14150000</v>
      </c>
      <c r="G261" s="57">
        <f t="shared" ref="G261:J261" si="579">+G264+G266+G268+G271+G273+G275+G277+G262</f>
        <v>39950000</v>
      </c>
      <c r="H261" s="41">
        <f>+H264+H268+H271+H273+H275+H277</f>
        <v>28960000</v>
      </c>
      <c r="I261" s="57">
        <f t="shared" ref="I261" si="580">+I264+I266+I268+I271+I273+I275+I277+I262</f>
        <v>0</v>
      </c>
      <c r="J261" s="57">
        <f t="shared" si="579"/>
        <v>0</v>
      </c>
      <c r="K261" s="57">
        <f t="shared" ref="K261" si="581">+K264+K266+K268+K271+K273+K275+K277+K262</f>
        <v>387169.8</v>
      </c>
      <c r="L261" s="57">
        <f t="shared" ref="L261" si="582">+L264+L266+L268+L271+L273+L275+L277+L262</f>
        <v>0</v>
      </c>
      <c r="M261" s="57">
        <f t="shared" ref="M261" si="583">+M264+M266+M268+M271+M273+M275+M277+M262</f>
        <v>0</v>
      </c>
      <c r="N261" s="57">
        <f t="shared" ref="N261" si="584">+N264+N266+N268+N271+N273+N275+N277+N262</f>
        <v>0</v>
      </c>
      <c r="O261" s="57">
        <f t="shared" ref="O261" si="585">+O264+O266+O268+O271+O273+O275+O277+O262</f>
        <v>0</v>
      </c>
      <c r="P261" s="57">
        <f t="shared" ref="P261" si="586">+P264+P266+P268+P271+P273+P275+P277+P262</f>
        <v>0</v>
      </c>
      <c r="Q261" s="57">
        <f t="shared" ref="Q261" si="587">+Q264+Q266+Q268+Q271+Q273+Q275+Q277+Q262</f>
        <v>0</v>
      </c>
      <c r="R261" s="57">
        <f t="shared" ref="R261" si="588">+R264+R266+R268+R271+R273+R275+R277+R262</f>
        <v>0</v>
      </c>
      <c r="S261" s="57">
        <f t="shared" ref="S261:T261" si="589">+S264+S266+S268+S271+S273+S275+S277+S262</f>
        <v>0</v>
      </c>
      <c r="T261" s="57">
        <f t="shared" si="589"/>
        <v>0</v>
      </c>
      <c r="U261" s="57">
        <f t="shared" ref="U261" si="590">+U264+U266+U268+U271+U273+U275+U277+U262</f>
        <v>387169.8</v>
      </c>
    </row>
    <row r="262" spans="2:21" ht="20.25" hidden="1" customHeight="1" x14ac:dyDescent="0.25">
      <c r="B262" s="7" t="s">
        <v>481</v>
      </c>
      <c r="C262" s="7" t="s">
        <v>482</v>
      </c>
      <c r="D262" s="15">
        <f t="shared" ref="D262:E262" si="591">+D263</f>
        <v>0</v>
      </c>
      <c r="E262" s="57">
        <f t="shared" si="591"/>
        <v>15000000</v>
      </c>
      <c r="F262" s="15">
        <f t="shared" ref="F262:H262" si="592">+F263</f>
        <v>0</v>
      </c>
      <c r="G262" s="57">
        <f t="shared" si="592"/>
        <v>15000000</v>
      </c>
      <c r="H262" s="15">
        <f t="shared" si="592"/>
        <v>0</v>
      </c>
      <c r="I262" s="15">
        <f t="shared" ref="I262:T262" si="593">+I263</f>
        <v>0</v>
      </c>
      <c r="J262" s="15">
        <f t="shared" si="593"/>
        <v>0</v>
      </c>
      <c r="K262" s="15">
        <f t="shared" si="593"/>
        <v>0</v>
      </c>
      <c r="L262" s="15">
        <f t="shared" si="593"/>
        <v>0</v>
      </c>
      <c r="M262" s="15">
        <f t="shared" si="593"/>
        <v>0</v>
      </c>
      <c r="N262" s="15">
        <f t="shared" si="593"/>
        <v>0</v>
      </c>
      <c r="O262" s="15">
        <f t="shared" si="593"/>
        <v>0</v>
      </c>
      <c r="P262" s="15">
        <f t="shared" si="593"/>
        <v>0</v>
      </c>
      <c r="Q262" s="15">
        <f t="shared" si="593"/>
        <v>0</v>
      </c>
      <c r="R262" s="15">
        <f t="shared" si="593"/>
        <v>0</v>
      </c>
      <c r="S262" s="15">
        <f t="shared" si="593"/>
        <v>0</v>
      </c>
      <c r="T262" s="15">
        <f t="shared" si="593"/>
        <v>0</v>
      </c>
      <c r="U262" s="21">
        <f t="shared" si="526"/>
        <v>0</v>
      </c>
    </row>
    <row r="263" spans="2:21" ht="20.25" customHeight="1" x14ac:dyDescent="0.25">
      <c r="B263" s="10" t="s">
        <v>483</v>
      </c>
      <c r="C263" s="10" t="s">
        <v>482</v>
      </c>
      <c r="D263" s="32"/>
      <c r="E263" s="59">
        <v>15000000</v>
      </c>
      <c r="F263" s="14">
        <v>0</v>
      </c>
      <c r="G263" s="59">
        <f>+E263+F263</f>
        <v>15000000</v>
      </c>
      <c r="H263" s="32"/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21">
        <f t="shared" si="526"/>
        <v>0</v>
      </c>
    </row>
    <row r="264" spans="2:21" ht="20.25" hidden="1" customHeight="1" x14ac:dyDescent="0.25">
      <c r="B264" s="7" t="s">
        <v>411</v>
      </c>
      <c r="C264" s="7" t="s">
        <v>412</v>
      </c>
      <c r="D264" s="41">
        <f t="shared" ref="D264:E264" si="594">+D265</f>
        <v>100000</v>
      </c>
      <c r="E264" s="57">
        <f t="shared" si="594"/>
        <v>100000</v>
      </c>
      <c r="F264" s="15">
        <f t="shared" ref="F264:H264" si="595">+F265</f>
        <v>0</v>
      </c>
      <c r="G264" s="57">
        <f t="shared" si="595"/>
        <v>100000</v>
      </c>
      <c r="H264" s="41">
        <f t="shared" si="595"/>
        <v>100000</v>
      </c>
      <c r="I264" s="15">
        <f t="shared" ref="I264:T264" si="596">+I265</f>
        <v>0</v>
      </c>
      <c r="J264" s="15">
        <f t="shared" si="596"/>
        <v>0</v>
      </c>
      <c r="K264" s="15">
        <f t="shared" si="596"/>
        <v>0</v>
      </c>
      <c r="L264" s="15">
        <f t="shared" si="596"/>
        <v>0</v>
      </c>
      <c r="M264" s="15">
        <f t="shared" si="596"/>
        <v>0</v>
      </c>
      <c r="N264" s="15">
        <f t="shared" si="596"/>
        <v>0</v>
      </c>
      <c r="O264" s="15">
        <f t="shared" si="596"/>
        <v>0</v>
      </c>
      <c r="P264" s="15">
        <f t="shared" si="596"/>
        <v>0</v>
      </c>
      <c r="Q264" s="15">
        <f t="shared" si="596"/>
        <v>0</v>
      </c>
      <c r="R264" s="15">
        <f t="shared" si="596"/>
        <v>0</v>
      </c>
      <c r="S264" s="15">
        <f t="shared" si="596"/>
        <v>0</v>
      </c>
      <c r="T264" s="15">
        <f t="shared" si="596"/>
        <v>0</v>
      </c>
      <c r="U264" s="21">
        <f t="shared" si="526"/>
        <v>0</v>
      </c>
    </row>
    <row r="265" spans="2:21" ht="20.25" customHeight="1" x14ac:dyDescent="0.25">
      <c r="B265" s="10" t="s">
        <v>413</v>
      </c>
      <c r="C265" s="10" t="s">
        <v>412</v>
      </c>
      <c r="D265" s="32">
        <v>100000</v>
      </c>
      <c r="E265" s="59">
        <v>100000</v>
      </c>
      <c r="F265" s="14">
        <v>0</v>
      </c>
      <c r="G265" s="59">
        <f>+E265+F265</f>
        <v>100000</v>
      </c>
      <c r="H265" s="32">
        <v>100000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21">
        <f t="shared" si="526"/>
        <v>0</v>
      </c>
    </row>
    <row r="266" spans="2:21" ht="20.25" hidden="1" customHeight="1" x14ac:dyDescent="0.25">
      <c r="B266" s="7" t="s">
        <v>561</v>
      </c>
      <c r="C266" s="7" t="s">
        <v>566</v>
      </c>
      <c r="D266" s="41">
        <f t="shared" ref="D266:D268" si="597">+D267</f>
        <v>100000</v>
      </c>
      <c r="E266" s="57">
        <f>+E267</f>
        <v>100000</v>
      </c>
      <c r="F266" s="15">
        <f t="shared" ref="F266" si="598">+F267</f>
        <v>0</v>
      </c>
      <c r="G266" s="57">
        <f t="shared" ref="G266" si="599">+G267</f>
        <v>100000</v>
      </c>
      <c r="H266" s="41">
        <f t="shared" ref="H266:H268" si="600">+H267</f>
        <v>100000</v>
      </c>
      <c r="I266" s="15">
        <f t="shared" ref="I266:U266" si="601">+I267</f>
        <v>0</v>
      </c>
      <c r="J266" s="15">
        <f t="shared" si="601"/>
        <v>0</v>
      </c>
      <c r="K266" s="15">
        <f t="shared" si="601"/>
        <v>0</v>
      </c>
      <c r="L266" s="15">
        <f t="shared" si="601"/>
        <v>0</v>
      </c>
      <c r="M266" s="15">
        <f t="shared" si="601"/>
        <v>0</v>
      </c>
      <c r="N266" s="15">
        <f t="shared" si="601"/>
        <v>0</v>
      </c>
      <c r="O266" s="15">
        <f t="shared" si="601"/>
        <v>0</v>
      </c>
      <c r="P266" s="15">
        <f t="shared" si="601"/>
        <v>0</v>
      </c>
      <c r="Q266" s="15">
        <f t="shared" si="601"/>
        <v>0</v>
      </c>
      <c r="R266" s="15">
        <f t="shared" si="601"/>
        <v>0</v>
      </c>
      <c r="S266" s="15">
        <f t="shared" si="601"/>
        <v>0</v>
      </c>
      <c r="T266" s="15">
        <f t="shared" si="601"/>
        <v>0</v>
      </c>
      <c r="U266" s="15">
        <f t="shared" si="601"/>
        <v>0</v>
      </c>
    </row>
    <row r="267" spans="2:21" ht="20.25" customHeight="1" x14ac:dyDescent="0.25">
      <c r="B267" s="10" t="s">
        <v>562</v>
      </c>
      <c r="C267" s="10" t="s">
        <v>566</v>
      </c>
      <c r="D267" s="32">
        <v>100000</v>
      </c>
      <c r="E267" s="59">
        <v>100000</v>
      </c>
      <c r="F267" s="14">
        <v>0</v>
      </c>
      <c r="G267" s="59">
        <f>+E267+F267</f>
        <v>100000</v>
      </c>
      <c r="H267" s="32">
        <v>100000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21">
        <f t="shared" ref="U267" si="602">+SUM(I267:T267)</f>
        <v>0</v>
      </c>
    </row>
    <row r="268" spans="2:21" ht="20.25" hidden="1" customHeight="1" x14ac:dyDescent="0.25">
      <c r="B268" s="7" t="s">
        <v>414</v>
      </c>
      <c r="C268" s="7" t="s">
        <v>415</v>
      </c>
      <c r="D268" s="41">
        <f t="shared" si="597"/>
        <v>100000</v>
      </c>
      <c r="E268" s="57">
        <f>+E269+E270</f>
        <v>1600000</v>
      </c>
      <c r="F268" s="15">
        <f t="shared" ref="F268" si="603">+F269+F270</f>
        <v>14150000</v>
      </c>
      <c r="G268" s="57">
        <f>+G269+G270</f>
        <v>15750000</v>
      </c>
      <c r="H268" s="41">
        <f t="shared" si="600"/>
        <v>100000</v>
      </c>
      <c r="I268" s="15">
        <f t="shared" ref="I268" si="604">+I269+I270</f>
        <v>0</v>
      </c>
      <c r="J268" s="15">
        <f t="shared" ref="J268" si="605">+J269+J270</f>
        <v>0</v>
      </c>
      <c r="K268" s="15">
        <f t="shared" ref="K268" si="606">+K269+K270</f>
        <v>360018</v>
      </c>
      <c r="L268" s="15">
        <f t="shared" ref="L268" si="607">+L269+L270</f>
        <v>0</v>
      </c>
      <c r="M268" s="15">
        <f t="shared" ref="M268" si="608">+M269+M270</f>
        <v>0</v>
      </c>
      <c r="N268" s="15">
        <f t="shared" ref="N268" si="609">+N269+N270</f>
        <v>0</v>
      </c>
      <c r="O268" s="15">
        <f t="shared" ref="O268" si="610">+O269+O270</f>
        <v>0</v>
      </c>
      <c r="P268" s="15">
        <f t="shared" ref="P268" si="611">+P269+P270</f>
        <v>0</v>
      </c>
      <c r="Q268" s="15">
        <f t="shared" ref="Q268" si="612">+Q269+Q270</f>
        <v>0</v>
      </c>
      <c r="R268" s="15">
        <f t="shared" ref="R268" si="613">+R269+R270</f>
        <v>0</v>
      </c>
      <c r="S268" s="15">
        <f t="shared" ref="S268" si="614">+S269+S270</f>
        <v>0</v>
      </c>
      <c r="T268" s="15">
        <f t="shared" ref="T268" si="615">+T269+T270</f>
        <v>0</v>
      </c>
      <c r="U268" s="21">
        <f t="shared" si="526"/>
        <v>360018</v>
      </c>
    </row>
    <row r="269" spans="2:21" ht="20.25" customHeight="1" x14ac:dyDescent="0.25">
      <c r="B269" s="10" t="s">
        <v>416</v>
      </c>
      <c r="C269" s="10" t="s">
        <v>415</v>
      </c>
      <c r="D269" s="32">
        <v>100000</v>
      </c>
      <c r="E269" s="59">
        <v>100000</v>
      </c>
      <c r="F269" s="14">
        <v>0</v>
      </c>
      <c r="G269" s="59">
        <f>+E269+F269</f>
        <v>100000</v>
      </c>
      <c r="H269" s="32">
        <v>100000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21">
        <f t="shared" si="526"/>
        <v>0</v>
      </c>
    </row>
    <row r="270" spans="2:21" ht="20.25" customHeight="1" x14ac:dyDescent="0.25">
      <c r="B270" s="10" t="s">
        <v>552</v>
      </c>
      <c r="C270" s="10" t="s">
        <v>553</v>
      </c>
      <c r="D270" s="32"/>
      <c r="E270" s="59">
        <v>1500000</v>
      </c>
      <c r="F270" s="14">
        <v>14150000</v>
      </c>
      <c r="G270" s="59">
        <f>+E270+F270</f>
        <v>15650000</v>
      </c>
      <c r="H270" s="32"/>
      <c r="I270" s="14">
        <v>0</v>
      </c>
      <c r="J270" s="14">
        <v>0</v>
      </c>
      <c r="K270" s="14">
        <v>360018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21">
        <f t="shared" si="526"/>
        <v>360018</v>
      </c>
    </row>
    <row r="271" spans="2:21" ht="32.25" hidden="1" customHeight="1" x14ac:dyDescent="0.25">
      <c r="B271" s="7" t="s">
        <v>417</v>
      </c>
      <c r="C271" s="7" t="s">
        <v>418</v>
      </c>
      <c r="D271" s="41">
        <f t="shared" ref="D271:E271" si="616">+D272</f>
        <v>100000</v>
      </c>
      <c r="E271" s="57">
        <f t="shared" si="616"/>
        <v>2500000</v>
      </c>
      <c r="F271" s="15">
        <f t="shared" ref="F271:H271" si="617">+F272</f>
        <v>0</v>
      </c>
      <c r="G271" s="57">
        <f t="shared" si="617"/>
        <v>2500000</v>
      </c>
      <c r="H271" s="41">
        <f t="shared" si="617"/>
        <v>100000</v>
      </c>
      <c r="I271" s="15">
        <f t="shared" ref="I271:T271" si="618">+I272</f>
        <v>0</v>
      </c>
      <c r="J271" s="15">
        <f t="shared" si="618"/>
        <v>0</v>
      </c>
      <c r="K271" s="15">
        <f t="shared" si="618"/>
        <v>0</v>
      </c>
      <c r="L271" s="15">
        <f t="shared" si="618"/>
        <v>0</v>
      </c>
      <c r="M271" s="15">
        <f t="shared" si="618"/>
        <v>0</v>
      </c>
      <c r="N271" s="15">
        <f t="shared" si="618"/>
        <v>0</v>
      </c>
      <c r="O271" s="15">
        <f t="shared" si="618"/>
        <v>0</v>
      </c>
      <c r="P271" s="15">
        <f t="shared" si="618"/>
        <v>0</v>
      </c>
      <c r="Q271" s="15">
        <f t="shared" si="618"/>
        <v>0</v>
      </c>
      <c r="R271" s="15">
        <f t="shared" si="618"/>
        <v>0</v>
      </c>
      <c r="S271" s="15">
        <f t="shared" si="618"/>
        <v>0</v>
      </c>
      <c r="T271" s="15">
        <f t="shared" si="618"/>
        <v>0</v>
      </c>
      <c r="U271" s="21">
        <f t="shared" si="526"/>
        <v>0</v>
      </c>
    </row>
    <row r="272" spans="2:21" ht="34.5" x14ac:dyDescent="0.25">
      <c r="B272" s="10" t="s">
        <v>419</v>
      </c>
      <c r="C272" s="10" t="s">
        <v>418</v>
      </c>
      <c r="D272" s="32">
        <v>100000</v>
      </c>
      <c r="E272" s="59">
        <v>2500000</v>
      </c>
      <c r="F272" s="14">
        <v>0</v>
      </c>
      <c r="G272" s="59">
        <f>+E272+F272</f>
        <v>2500000</v>
      </c>
      <c r="H272" s="32">
        <v>100000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21">
        <f t="shared" si="526"/>
        <v>0</v>
      </c>
    </row>
    <row r="273" spans="2:21" ht="20.25" hidden="1" customHeight="1" x14ac:dyDescent="0.25">
      <c r="B273" s="7" t="s">
        <v>420</v>
      </c>
      <c r="C273" s="7" t="s">
        <v>421</v>
      </c>
      <c r="D273" s="41">
        <f t="shared" ref="D273:E273" si="619">+D274</f>
        <v>3000000</v>
      </c>
      <c r="E273" s="57">
        <f t="shared" si="619"/>
        <v>5000000</v>
      </c>
      <c r="F273" s="15">
        <f t="shared" ref="F273:H273" si="620">+F274</f>
        <v>0</v>
      </c>
      <c r="G273" s="57">
        <f t="shared" si="620"/>
        <v>5000000</v>
      </c>
      <c r="H273" s="41">
        <f t="shared" si="620"/>
        <v>3000000</v>
      </c>
      <c r="I273" s="15">
        <f t="shared" ref="I273:T273" si="621">+I274</f>
        <v>0</v>
      </c>
      <c r="J273" s="15">
        <f t="shared" si="621"/>
        <v>0</v>
      </c>
      <c r="K273" s="15">
        <f t="shared" si="621"/>
        <v>0</v>
      </c>
      <c r="L273" s="15">
        <f t="shared" si="621"/>
        <v>0</v>
      </c>
      <c r="M273" s="15">
        <f t="shared" si="621"/>
        <v>0</v>
      </c>
      <c r="N273" s="15">
        <f t="shared" si="621"/>
        <v>0</v>
      </c>
      <c r="O273" s="15">
        <f t="shared" si="621"/>
        <v>0</v>
      </c>
      <c r="P273" s="15">
        <f t="shared" si="621"/>
        <v>0</v>
      </c>
      <c r="Q273" s="15">
        <f t="shared" si="621"/>
        <v>0</v>
      </c>
      <c r="R273" s="15">
        <f t="shared" si="621"/>
        <v>0</v>
      </c>
      <c r="S273" s="15">
        <f t="shared" si="621"/>
        <v>0</v>
      </c>
      <c r="T273" s="15">
        <f t="shared" si="621"/>
        <v>0</v>
      </c>
      <c r="U273" s="21">
        <f t="shared" si="526"/>
        <v>0</v>
      </c>
    </row>
    <row r="274" spans="2:21" ht="20.25" customHeight="1" x14ac:dyDescent="0.25">
      <c r="B274" s="10" t="s">
        <v>422</v>
      </c>
      <c r="C274" s="10" t="s">
        <v>421</v>
      </c>
      <c r="D274" s="32">
        <v>3000000</v>
      </c>
      <c r="E274" s="59">
        <v>5000000</v>
      </c>
      <c r="F274" s="14">
        <v>0</v>
      </c>
      <c r="G274" s="59">
        <f>+E274+F274</f>
        <v>5000000</v>
      </c>
      <c r="H274" s="32">
        <v>3000000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21">
        <f t="shared" si="526"/>
        <v>0</v>
      </c>
    </row>
    <row r="275" spans="2:21" ht="20.25" hidden="1" customHeight="1" x14ac:dyDescent="0.25">
      <c r="B275" s="7" t="s">
        <v>423</v>
      </c>
      <c r="C275" s="7" t="s">
        <v>424</v>
      </c>
      <c r="D275" s="41">
        <f t="shared" ref="D275:E275" si="622">+D276</f>
        <v>600000</v>
      </c>
      <c r="E275" s="57">
        <f t="shared" si="622"/>
        <v>1000000</v>
      </c>
      <c r="F275" s="15">
        <f t="shared" ref="F275:H275" si="623">+F276</f>
        <v>0</v>
      </c>
      <c r="G275" s="57">
        <f t="shared" si="623"/>
        <v>1000000</v>
      </c>
      <c r="H275" s="41">
        <f t="shared" si="623"/>
        <v>600000</v>
      </c>
      <c r="I275" s="15">
        <f t="shared" ref="I275:T275" si="624">+I276</f>
        <v>0</v>
      </c>
      <c r="J275" s="15">
        <f t="shared" si="624"/>
        <v>0</v>
      </c>
      <c r="K275" s="15">
        <f t="shared" si="624"/>
        <v>27151.8</v>
      </c>
      <c r="L275" s="15">
        <f t="shared" si="624"/>
        <v>0</v>
      </c>
      <c r="M275" s="15">
        <f t="shared" si="624"/>
        <v>0</v>
      </c>
      <c r="N275" s="15">
        <f t="shared" si="624"/>
        <v>0</v>
      </c>
      <c r="O275" s="15">
        <f t="shared" si="624"/>
        <v>0</v>
      </c>
      <c r="P275" s="15">
        <f t="shared" si="624"/>
        <v>0</v>
      </c>
      <c r="Q275" s="15">
        <f t="shared" si="624"/>
        <v>0</v>
      </c>
      <c r="R275" s="15">
        <f t="shared" si="624"/>
        <v>0</v>
      </c>
      <c r="S275" s="15">
        <f t="shared" si="624"/>
        <v>0</v>
      </c>
      <c r="T275" s="15">
        <f t="shared" si="624"/>
        <v>0</v>
      </c>
      <c r="U275" s="21">
        <f t="shared" ref="U275:U312" si="625">+SUM(I275:T275)</f>
        <v>27151.8</v>
      </c>
    </row>
    <row r="276" spans="2:21" ht="20.25" customHeight="1" x14ac:dyDescent="0.25">
      <c r="B276" s="10" t="s">
        <v>425</v>
      </c>
      <c r="C276" s="10" t="s">
        <v>424</v>
      </c>
      <c r="D276" s="32">
        <v>600000</v>
      </c>
      <c r="E276" s="59">
        <v>1000000</v>
      </c>
      <c r="F276" s="14">
        <v>0</v>
      </c>
      <c r="G276" s="59">
        <f>+E276+F276</f>
        <v>1000000</v>
      </c>
      <c r="H276" s="32">
        <v>600000</v>
      </c>
      <c r="I276" s="14">
        <v>0</v>
      </c>
      <c r="J276" s="14">
        <v>0</v>
      </c>
      <c r="K276" s="14">
        <v>27151.8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21">
        <f t="shared" si="625"/>
        <v>27151.8</v>
      </c>
    </row>
    <row r="277" spans="2:21" ht="20.25" hidden="1" customHeight="1" x14ac:dyDescent="0.25">
      <c r="B277" s="7" t="s">
        <v>426</v>
      </c>
      <c r="C277" s="7" t="s">
        <v>427</v>
      </c>
      <c r="D277" s="41">
        <f t="shared" ref="D277:E277" si="626">+D278</f>
        <v>25060000</v>
      </c>
      <c r="E277" s="57">
        <f t="shared" si="626"/>
        <v>500000</v>
      </c>
      <c r="F277" s="15">
        <f t="shared" ref="F277:H277" si="627">+F278</f>
        <v>0</v>
      </c>
      <c r="G277" s="57">
        <f t="shared" si="627"/>
        <v>500000</v>
      </c>
      <c r="H277" s="41">
        <f t="shared" si="627"/>
        <v>25060000</v>
      </c>
      <c r="I277" s="15">
        <f t="shared" ref="I277:T277" si="628">+I278</f>
        <v>0</v>
      </c>
      <c r="J277" s="15">
        <f t="shared" si="628"/>
        <v>0</v>
      </c>
      <c r="K277" s="15">
        <f t="shared" si="628"/>
        <v>0</v>
      </c>
      <c r="L277" s="15">
        <f t="shared" si="628"/>
        <v>0</v>
      </c>
      <c r="M277" s="15">
        <f t="shared" si="628"/>
        <v>0</v>
      </c>
      <c r="N277" s="15">
        <f t="shared" si="628"/>
        <v>0</v>
      </c>
      <c r="O277" s="15">
        <f t="shared" si="628"/>
        <v>0</v>
      </c>
      <c r="P277" s="15">
        <f t="shared" si="628"/>
        <v>0</v>
      </c>
      <c r="Q277" s="15">
        <f t="shared" si="628"/>
        <v>0</v>
      </c>
      <c r="R277" s="15">
        <f t="shared" si="628"/>
        <v>0</v>
      </c>
      <c r="S277" s="15">
        <f t="shared" si="628"/>
        <v>0</v>
      </c>
      <c r="T277" s="15">
        <f t="shared" si="628"/>
        <v>0</v>
      </c>
      <c r="U277" s="21">
        <f t="shared" si="625"/>
        <v>0</v>
      </c>
    </row>
    <row r="278" spans="2:21" ht="20.25" customHeight="1" x14ac:dyDescent="0.25">
      <c r="B278" s="10" t="s">
        <v>428</v>
      </c>
      <c r="C278" s="10" t="s">
        <v>429</v>
      </c>
      <c r="D278" s="32">
        <v>25060000</v>
      </c>
      <c r="E278" s="59">
        <v>500000</v>
      </c>
      <c r="F278" s="14">
        <v>0</v>
      </c>
      <c r="G278" s="59">
        <f>+E278+F278</f>
        <v>500000</v>
      </c>
      <c r="H278" s="32">
        <v>25060000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21">
        <f t="shared" si="625"/>
        <v>0</v>
      </c>
    </row>
    <row r="279" spans="2:21" ht="20.25" hidden="1" customHeight="1" x14ac:dyDescent="0.25">
      <c r="B279" s="7" t="s">
        <v>519</v>
      </c>
      <c r="C279" s="7" t="s">
        <v>520</v>
      </c>
      <c r="D279" s="41">
        <f t="shared" ref="D279" si="629">+D280+D283</f>
        <v>7560000</v>
      </c>
      <c r="E279" s="57">
        <f t="shared" ref="E279:E280" si="630">+E280</f>
        <v>1500000</v>
      </c>
      <c r="F279" s="15">
        <f t="shared" ref="F279:G280" si="631">+F280</f>
        <v>230000000</v>
      </c>
      <c r="G279" s="57">
        <f t="shared" si="631"/>
        <v>231500000</v>
      </c>
      <c r="H279" s="41">
        <f t="shared" ref="H279" si="632">+H280+H283</f>
        <v>7560000</v>
      </c>
      <c r="I279" s="15">
        <f t="shared" ref="I279:T280" si="633">+I280</f>
        <v>0</v>
      </c>
      <c r="J279" s="15">
        <f t="shared" si="633"/>
        <v>0</v>
      </c>
      <c r="K279" s="15">
        <f t="shared" si="633"/>
        <v>0</v>
      </c>
      <c r="L279" s="15">
        <f t="shared" si="633"/>
        <v>0</v>
      </c>
      <c r="M279" s="15">
        <f t="shared" si="633"/>
        <v>0</v>
      </c>
      <c r="N279" s="15">
        <f t="shared" si="633"/>
        <v>0</v>
      </c>
      <c r="O279" s="15">
        <f t="shared" si="633"/>
        <v>0</v>
      </c>
      <c r="P279" s="15">
        <f t="shared" si="633"/>
        <v>0</v>
      </c>
      <c r="Q279" s="15">
        <f t="shared" si="633"/>
        <v>0</v>
      </c>
      <c r="R279" s="15">
        <f t="shared" si="633"/>
        <v>0</v>
      </c>
      <c r="S279" s="15">
        <f t="shared" si="633"/>
        <v>0</v>
      </c>
      <c r="T279" s="15">
        <f t="shared" si="633"/>
        <v>0</v>
      </c>
      <c r="U279" s="21">
        <f t="shared" ref="U279:U281" si="634">+SUM(I279:T279)</f>
        <v>0</v>
      </c>
    </row>
    <row r="280" spans="2:21" ht="20.25" hidden="1" customHeight="1" x14ac:dyDescent="0.25">
      <c r="B280" s="7" t="s">
        <v>521</v>
      </c>
      <c r="C280" s="7" t="s">
        <v>522</v>
      </c>
      <c r="D280" s="41">
        <f t="shared" ref="D280" si="635">+D281+D282</f>
        <v>5040000</v>
      </c>
      <c r="E280" s="57">
        <f t="shared" si="630"/>
        <v>1500000</v>
      </c>
      <c r="F280" s="15">
        <f t="shared" si="631"/>
        <v>230000000</v>
      </c>
      <c r="G280" s="57">
        <f t="shared" si="631"/>
        <v>231500000</v>
      </c>
      <c r="H280" s="41">
        <f t="shared" ref="H280" si="636">+H281+H282</f>
        <v>5040000</v>
      </c>
      <c r="I280" s="15">
        <f t="shared" si="633"/>
        <v>0</v>
      </c>
      <c r="J280" s="15">
        <f t="shared" si="633"/>
        <v>0</v>
      </c>
      <c r="K280" s="15">
        <f t="shared" si="633"/>
        <v>0</v>
      </c>
      <c r="L280" s="15">
        <f t="shared" si="633"/>
        <v>0</v>
      </c>
      <c r="M280" s="15">
        <f t="shared" si="633"/>
        <v>0</v>
      </c>
      <c r="N280" s="15">
        <f t="shared" si="633"/>
        <v>0</v>
      </c>
      <c r="O280" s="15">
        <f t="shared" si="633"/>
        <v>0</v>
      </c>
      <c r="P280" s="15">
        <f t="shared" si="633"/>
        <v>0</v>
      </c>
      <c r="Q280" s="15">
        <f t="shared" si="633"/>
        <v>0</v>
      </c>
      <c r="R280" s="15">
        <f t="shared" si="633"/>
        <v>0</v>
      </c>
      <c r="S280" s="15">
        <f t="shared" si="633"/>
        <v>0</v>
      </c>
      <c r="T280" s="15">
        <f t="shared" si="633"/>
        <v>0</v>
      </c>
      <c r="U280" s="21">
        <f t="shared" si="634"/>
        <v>0</v>
      </c>
    </row>
    <row r="281" spans="2:21" ht="20.25" customHeight="1" x14ac:dyDescent="0.25">
      <c r="B281" s="10" t="s">
        <v>523</v>
      </c>
      <c r="C281" s="10" t="s">
        <v>522</v>
      </c>
      <c r="D281" s="32">
        <v>2500000</v>
      </c>
      <c r="E281" s="59">
        <v>1500000</v>
      </c>
      <c r="F281" s="14">
        <v>230000000</v>
      </c>
      <c r="G281" s="59">
        <f>+E281+F281</f>
        <v>231500000</v>
      </c>
      <c r="H281" s="32">
        <v>2500000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21">
        <f t="shared" si="634"/>
        <v>0</v>
      </c>
    </row>
    <row r="282" spans="2:21" ht="20.25" hidden="1" customHeight="1" x14ac:dyDescent="0.25">
      <c r="B282" s="7" t="s">
        <v>430</v>
      </c>
      <c r="C282" s="7" t="s">
        <v>431</v>
      </c>
      <c r="D282" s="41">
        <f t="shared" ref="D282:E282" si="637">+D283+D286</f>
        <v>2540000</v>
      </c>
      <c r="E282" s="57">
        <f t="shared" si="637"/>
        <v>10200000</v>
      </c>
      <c r="F282" s="15">
        <f t="shared" ref="F282" si="638">+F283+F286</f>
        <v>5000000</v>
      </c>
      <c r="G282" s="57">
        <f t="shared" ref="G282:I282" si="639">+G283+G286</f>
        <v>15200000</v>
      </c>
      <c r="H282" s="41">
        <f t="shared" si="639"/>
        <v>2540000</v>
      </c>
      <c r="I282" s="15">
        <f t="shared" si="639"/>
        <v>0</v>
      </c>
      <c r="J282" s="15">
        <f t="shared" ref="J282:R282" si="640">+J283+J286</f>
        <v>0</v>
      </c>
      <c r="K282" s="15">
        <f t="shared" si="640"/>
        <v>0</v>
      </c>
      <c r="L282" s="15">
        <f t="shared" si="640"/>
        <v>0</v>
      </c>
      <c r="M282" s="15">
        <f t="shared" si="640"/>
        <v>0</v>
      </c>
      <c r="N282" s="15">
        <f t="shared" si="640"/>
        <v>0</v>
      </c>
      <c r="O282" s="15">
        <f t="shared" si="640"/>
        <v>0</v>
      </c>
      <c r="P282" s="15">
        <f t="shared" si="640"/>
        <v>0</v>
      </c>
      <c r="Q282" s="15">
        <f t="shared" si="640"/>
        <v>0</v>
      </c>
      <c r="R282" s="15">
        <f t="shared" si="640"/>
        <v>0</v>
      </c>
      <c r="S282" s="15">
        <f t="shared" ref="S282" si="641">+S283+S286</f>
        <v>0</v>
      </c>
      <c r="T282" s="15">
        <f t="shared" ref="T282" si="642">+T283+T286</f>
        <v>0</v>
      </c>
      <c r="U282" s="21">
        <f t="shared" si="625"/>
        <v>0</v>
      </c>
    </row>
    <row r="283" spans="2:21" ht="20.25" hidden="1" customHeight="1" x14ac:dyDescent="0.25">
      <c r="B283" s="7" t="s">
        <v>432</v>
      </c>
      <c r="C283" s="7" t="s">
        <v>433</v>
      </c>
      <c r="D283" s="41">
        <f t="shared" ref="D283:E283" si="643">+D284+D285</f>
        <v>2520000</v>
      </c>
      <c r="E283" s="57">
        <f t="shared" si="643"/>
        <v>200000</v>
      </c>
      <c r="F283" s="15">
        <f t="shared" ref="F283" si="644">+F284+F285</f>
        <v>0</v>
      </c>
      <c r="G283" s="57">
        <f t="shared" ref="G283:I283" si="645">+G284+G285</f>
        <v>200000</v>
      </c>
      <c r="H283" s="41">
        <f t="shared" si="645"/>
        <v>2520000</v>
      </c>
      <c r="I283" s="15">
        <f t="shared" si="645"/>
        <v>0</v>
      </c>
      <c r="J283" s="15">
        <f t="shared" ref="J283:R283" si="646">+J284+J285</f>
        <v>0</v>
      </c>
      <c r="K283" s="15">
        <f t="shared" si="646"/>
        <v>0</v>
      </c>
      <c r="L283" s="15">
        <f t="shared" si="646"/>
        <v>0</v>
      </c>
      <c r="M283" s="15">
        <f t="shared" si="646"/>
        <v>0</v>
      </c>
      <c r="N283" s="15">
        <f t="shared" si="646"/>
        <v>0</v>
      </c>
      <c r="O283" s="15">
        <f t="shared" si="646"/>
        <v>0</v>
      </c>
      <c r="P283" s="15">
        <f t="shared" si="646"/>
        <v>0</v>
      </c>
      <c r="Q283" s="15">
        <f t="shared" si="646"/>
        <v>0</v>
      </c>
      <c r="R283" s="15">
        <f t="shared" si="646"/>
        <v>0</v>
      </c>
      <c r="S283" s="15">
        <f t="shared" ref="S283" si="647">+S284+S285</f>
        <v>0</v>
      </c>
      <c r="T283" s="15">
        <f t="shared" ref="T283" si="648">+T284+T285</f>
        <v>0</v>
      </c>
      <c r="U283" s="21">
        <f t="shared" si="625"/>
        <v>0</v>
      </c>
    </row>
    <row r="284" spans="2:21" ht="20.25" customHeight="1" x14ac:dyDescent="0.25">
      <c r="B284" s="10" t="s">
        <v>434</v>
      </c>
      <c r="C284" s="10" t="s">
        <v>435</v>
      </c>
      <c r="D284" s="32">
        <v>2500000</v>
      </c>
      <c r="E284" s="59">
        <v>100000</v>
      </c>
      <c r="F284" s="14">
        <v>0</v>
      </c>
      <c r="G284" s="59">
        <f>+E284+F284</f>
        <v>100000</v>
      </c>
      <c r="H284" s="32">
        <v>2500000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21">
        <f t="shared" si="625"/>
        <v>0</v>
      </c>
    </row>
    <row r="285" spans="2:21" ht="20.25" customHeight="1" x14ac:dyDescent="0.25">
      <c r="B285" s="10" t="s">
        <v>436</v>
      </c>
      <c r="C285" s="10" t="s">
        <v>437</v>
      </c>
      <c r="D285" s="32">
        <v>20000</v>
      </c>
      <c r="E285" s="59">
        <v>100000</v>
      </c>
      <c r="F285" s="14">
        <v>0</v>
      </c>
      <c r="G285" s="59">
        <f>+E285+F285</f>
        <v>100000</v>
      </c>
      <c r="H285" s="32">
        <v>20000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21">
        <f t="shared" si="625"/>
        <v>0</v>
      </c>
    </row>
    <row r="286" spans="2:21" ht="20.25" hidden="1" customHeight="1" x14ac:dyDescent="0.25">
      <c r="B286" s="7" t="s">
        <v>438</v>
      </c>
      <c r="C286" s="7" t="s">
        <v>439</v>
      </c>
      <c r="D286" s="41">
        <f t="shared" ref="D286:E286" si="649">+D287</f>
        <v>20000</v>
      </c>
      <c r="E286" s="57">
        <f t="shared" si="649"/>
        <v>10000000</v>
      </c>
      <c r="F286" s="15">
        <f t="shared" ref="F286:H286" si="650">+F287</f>
        <v>5000000</v>
      </c>
      <c r="G286" s="57">
        <f t="shared" si="650"/>
        <v>15000000</v>
      </c>
      <c r="H286" s="41">
        <f t="shared" si="650"/>
        <v>20000</v>
      </c>
      <c r="I286" s="15">
        <f t="shared" ref="I286:T286" si="651">+I287</f>
        <v>0</v>
      </c>
      <c r="J286" s="15">
        <f t="shared" si="651"/>
        <v>0</v>
      </c>
      <c r="K286" s="15">
        <f t="shared" si="651"/>
        <v>0</v>
      </c>
      <c r="L286" s="15">
        <f t="shared" si="651"/>
        <v>0</v>
      </c>
      <c r="M286" s="15">
        <f t="shared" si="651"/>
        <v>0</v>
      </c>
      <c r="N286" s="15">
        <f t="shared" si="651"/>
        <v>0</v>
      </c>
      <c r="O286" s="15">
        <f t="shared" si="651"/>
        <v>0</v>
      </c>
      <c r="P286" s="15">
        <f t="shared" si="651"/>
        <v>0</v>
      </c>
      <c r="Q286" s="15">
        <f t="shared" si="651"/>
        <v>0</v>
      </c>
      <c r="R286" s="15">
        <f t="shared" si="651"/>
        <v>0</v>
      </c>
      <c r="S286" s="15">
        <f t="shared" si="651"/>
        <v>0</v>
      </c>
      <c r="T286" s="15">
        <f t="shared" si="651"/>
        <v>0</v>
      </c>
      <c r="U286" s="21">
        <f t="shared" si="625"/>
        <v>0</v>
      </c>
    </row>
    <row r="287" spans="2:21" ht="20.25" customHeight="1" x14ac:dyDescent="0.25">
      <c r="B287" s="10" t="s">
        <v>440</v>
      </c>
      <c r="C287" s="10" t="s">
        <v>439</v>
      </c>
      <c r="D287" s="32">
        <v>20000</v>
      </c>
      <c r="E287" s="59">
        <v>10000000</v>
      </c>
      <c r="F287" s="14">
        <v>5000000</v>
      </c>
      <c r="G287" s="59">
        <f>+E287+F287</f>
        <v>15000000</v>
      </c>
      <c r="H287" s="32">
        <v>20000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21">
        <f t="shared" si="625"/>
        <v>0</v>
      </c>
    </row>
    <row r="288" spans="2:21" ht="30.75" hidden="1" customHeight="1" x14ac:dyDescent="0.25">
      <c r="B288" s="7" t="s">
        <v>441</v>
      </c>
      <c r="C288" s="7" t="s">
        <v>442</v>
      </c>
      <c r="D288" s="41">
        <f t="shared" ref="D288" si="652">+D289+D292</f>
        <v>300000</v>
      </c>
      <c r="E288" s="57">
        <f>+E289+E292+E294</f>
        <v>31500000</v>
      </c>
      <c r="F288" s="15">
        <f t="shared" ref="F288" si="653">+F289+F292+F294</f>
        <v>-5000000</v>
      </c>
      <c r="G288" s="57">
        <f t="shared" ref="G288" si="654">+G289+G292+G294</f>
        <v>26500000</v>
      </c>
      <c r="H288" s="41">
        <f t="shared" ref="H288" si="655">+H289+H292</f>
        <v>300000</v>
      </c>
      <c r="I288" s="15">
        <f t="shared" ref="I288" si="656">+I289+I292+I294</f>
        <v>0</v>
      </c>
      <c r="J288" s="15">
        <f t="shared" ref="J288" si="657">+J289+J292+J294</f>
        <v>0</v>
      </c>
      <c r="K288" s="15">
        <f t="shared" ref="K288" si="658">+K289+K292+K294</f>
        <v>0</v>
      </c>
      <c r="L288" s="15">
        <f t="shared" ref="L288" si="659">+L289+L292+L294</f>
        <v>0</v>
      </c>
      <c r="M288" s="15">
        <f t="shared" ref="M288" si="660">+M289+M292+M294</f>
        <v>0</v>
      </c>
      <c r="N288" s="15">
        <f t="shared" ref="N288" si="661">+N289+N292+N294</f>
        <v>0</v>
      </c>
      <c r="O288" s="15">
        <f t="shared" ref="O288" si="662">+O289+O292+O294</f>
        <v>0</v>
      </c>
      <c r="P288" s="15">
        <f t="shared" ref="P288" si="663">+P289+P292+P294</f>
        <v>0</v>
      </c>
      <c r="Q288" s="15">
        <f t="shared" ref="Q288" si="664">+Q289+Q292+Q294</f>
        <v>0</v>
      </c>
      <c r="R288" s="15">
        <f t="shared" ref="R288" si="665">+R289+R292+R294</f>
        <v>0</v>
      </c>
      <c r="S288" s="15">
        <f t="shared" ref="S288" si="666">+S289+S292+S294</f>
        <v>0</v>
      </c>
      <c r="T288" s="15">
        <f t="shared" ref="T288:U288" si="667">+T289+T292+T294</f>
        <v>0</v>
      </c>
      <c r="U288" s="15">
        <f t="shared" si="667"/>
        <v>0</v>
      </c>
    </row>
    <row r="289" spans="2:21" ht="20.25" hidden="1" customHeight="1" x14ac:dyDescent="0.25">
      <c r="B289" s="7" t="s">
        <v>443</v>
      </c>
      <c r="C289" s="7" t="s">
        <v>444</v>
      </c>
      <c r="D289" s="41">
        <f t="shared" ref="D289:E289" si="668">+D290+D291</f>
        <v>200000</v>
      </c>
      <c r="E289" s="57">
        <f t="shared" si="668"/>
        <v>30000000</v>
      </c>
      <c r="F289" s="15">
        <f t="shared" ref="F289" si="669">+F290+F291</f>
        <v>-5000000</v>
      </c>
      <c r="G289" s="57">
        <f t="shared" ref="G289:I289" si="670">+G290+G291</f>
        <v>25000000</v>
      </c>
      <c r="H289" s="41">
        <f t="shared" si="670"/>
        <v>200000</v>
      </c>
      <c r="I289" s="15">
        <f t="shared" si="670"/>
        <v>0</v>
      </c>
      <c r="J289" s="15">
        <f t="shared" ref="J289:R289" si="671">+J290+J291</f>
        <v>0</v>
      </c>
      <c r="K289" s="15">
        <f t="shared" si="671"/>
        <v>0</v>
      </c>
      <c r="L289" s="15">
        <f t="shared" si="671"/>
        <v>0</v>
      </c>
      <c r="M289" s="15">
        <f t="shared" si="671"/>
        <v>0</v>
      </c>
      <c r="N289" s="15">
        <f t="shared" si="671"/>
        <v>0</v>
      </c>
      <c r="O289" s="15">
        <f t="shared" si="671"/>
        <v>0</v>
      </c>
      <c r="P289" s="15">
        <f t="shared" si="671"/>
        <v>0</v>
      </c>
      <c r="Q289" s="15">
        <f t="shared" si="671"/>
        <v>0</v>
      </c>
      <c r="R289" s="15">
        <f t="shared" si="671"/>
        <v>0</v>
      </c>
      <c r="S289" s="15">
        <f t="shared" ref="S289" si="672">+S290+S291</f>
        <v>0</v>
      </c>
      <c r="T289" s="15">
        <f t="shared" ref="T289" si="673">+T290+T291</f>
        <v>0</v>
      </c>
      <c r="U289" s="21">
        <f t="shared" si="625"/>
        <v>0</v>
      </c>
    </row>
    <row r="290" spans="2:21" ht="20.25" customHeight="1" x14ac:dyDescent="0.25">
      <c r="B290" s="10" t="s">
        <v>445</v>
      </c>
      <c r="C290" s="10" t="s">
        <v>446</v>
      </c>
      <c r="D290" s="32">
        <v>100000</v>
      </c>
      <c r="E290" s="59">
        <v>15000000</v>
      </c>
      <c r="F290" s="14">
        <v>-5000000</v>
      </c>
      <c r="G290" s="59">
        <f>+E290+F290</f>
        <v>10000000</v>
      </c>
      <c r="H290" s="32">
        <v>100000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21">
        <f t="shared" si="625"/>
        <v>0</v>
      </c>
    </row>
    <row r="291" spans="2:21" ht="20.25" customHeight="1" x14ac:dyDescent="0.25">
      <c r="B291" s="10" t="s">
        <v>447</v>
      </c>
      <c r="C291" s="10" t="s">
        <v>448</v>
      </c>
      <c r="D291" s="32">
        <v>100000</v>
      </c>
      <c r="E291" s="59">
        <v>15000000</v>
      </c>
      <c r="F291" s="14">
        <v>0</v>
      </c>
      <c r="G291" s="59">
        <f>+E291+F291</f>
        <v>15000000</v>
      </c>
      <c r="H291" s="32">
        <v>100000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21">
        <f t="shared" si="625"/>
        <v>0</v>
      </c>
    </row>
    <row r="292" spans="2:21" ht="33" hidden="1" customHeight="1" x14ac:dyDescent="0.25">
      <c r="B292" s="7" t="s">
        <v>449</v>
      </c>
      <c r="C292" s="7" t="s">
        <v>450</v>
      </c>
      <c r="D292" s="41">
        <f t="shared" ref="D292:E292" si="674">+D293</f>
        <v>100000</v>
      </c>
      <c r="E292" s="57">
        <f t="shared" si="674"/>
        <v>1500000</v>
      </c>
      <c r="F292" s="15">
        <f t="shared" ref="F292:H292" si="675">+F293</f>
        <v>-100000</v>
      </c>
      <c r="G292" s="57">
        <f t="shared" si="675"/>
        <v>1400000</v>
      </c>
      <c r="H292" s="41">
        <f t="shared" si="675"/>
        <v>100000</v>
      </c>
      <c r="I292" s="15">
        <f t="shared" ref="I292:T292" si="676">+I293</f>
        <v>0</v>
      </c>
      <c r="J292" s="15">
        <f t="shared" si="676"/>
        <v>0</v>
      </c>
      <c r="K292" s="15">
        <f t="shared" si="676"/>
        <v>0</v>
      </c>
      <c r="L292" s="15">
        <f t="shared" si="676"/>
        <v>0</v>
      </c>
      <c r="M292" s="15">
        <f t="shared" si="676"/>
        <v>0</v>
      </c>
      <c r="N292" s="15">
        <f t="shared" si="676"/>
        <v>0</v>
      </c>
      <c r="O292" s="15">
        <f t="shared" si="676"/>
        <v>0</v>
      </c>
      <c r="P292" s="15">
        <f t="shared" si="676"/>
        <v>0</v>
      </c>
      <c r="Q292" s="15">
        <f t="shared" si="676"/>
        <v>0</v>
      </c>
      <c r="R292" s="15">
        <f t="shared" si="676"/>
        <v>0</v>
      </c>
      <c r="S292" s="15">
        <f t="shared" si="676"/>
        <v>0</v>
      </c>
      <c r="T292" s="15">
        <f t="shared" si="676"/>
        <v>0</v>
      </c>
      <c r="U292" s="21">
        <f t="shared" si="625"/>
        <v>0</v>
      </c>
    </row>
    <row r="293" spans="2:21" ht="19.5" customHeight="1" x14ac:dyDescent="0.25">
      <c r="B293" s="10" t="s">
        <v>451</v>
      </c>
      <c r="C293" s="10" t="s">
        <v>450</v>
      </c>
      <c r="D293" s="32">
        <v>100000</v>
      </c>
      <c r="E293" s="59">
        <v>1500000</v>
      </c>
      <c r="F293" s="44">
        <v>-100000</v>
      </c>
      <c r="G293" s="59">
        <f>+E293+F293</f>
        <v>1400000</v>
      </c>
      <c r="H293" s="32">
        <v>100000</v>
      </c>
      <c r="I293" s="44">
        <v>0</v>
      </c>
      <c r="J293" s="44">
        <v>0</v>
      </c>
      <c r="K293" s="44">
        <v>0</v>
      </c>
      <c r="L293" s="44">
        <v>0</v>
      </c>
      <c r="M293" s="44">
        <v>0</v>
      </c>
      <c r="N293" s="44">
        <v>0</v>
      </c>
      <c r="O293" s="44">
        <v>0</v>
      </c>
      <c r="P293" s="44">
        <v>0</v>
      </c>
      <c r="Q293" s="44">
        <v>0</v>
      </c>
      <c r="R293" s="44">
        <v>0</v>
      </c>
      <c r="S293" s="44">
        <v>0</v>
      </c>
      <c r="T293" s="44">
        <v>0</v>
      </c>
      <c r="U293" s="45">
        <f>+SUM(I293:T293)</f>
        <v>0</v>
      </c>
    </row>
    <row r="294" spans="2:21" s="12" customFormat="1" hidden="1" x14ac:dyDescent="0.25">
      <c r="B294" s="7" t="s">
        <v>570</v>
      </c>
      <c r="C294" s="7" t="s">
        <v>571</v>
      </c>
      <c r="D294" s="41"/>
      <c r="E294" s="57">
        <f>+E295</f>
        <v>0</v>
      </c>
      <c r="F294" s="57">
        <f t="shared" ref="F294" si="677">+F295</f>
        <v>100000</v>
      </c>
      <c r="G294" s="57">
        <f>+G295</f>
        <v>100000</v>
      </c>
      <c r="H294" s="32">
        <v>100000</v>
      </c>
      <c r="I294" s="57">
        <f t="shared" ref="I294:T294" si="678">+I295</f>
        <v>0</v>
      </c>
      <c r="J294" s="57">
        <f t="shared" si="678"/>
        <v>0</v>
      </c>
      <c r="K294" s="57">
        <f t="shared" si="678"/>
        <v>0</v>
      </c>
      <c r="L294" s="57">
        <f t="shared" si="678"/>
        <v>0</v>
      </c>
      <c r="M294" s="57">
        <f t="shared" si="678"/>
        <v>0</v>
      </c>
      <c r="N294" s="57">
        <f t="shared" si="678"/>
        <v>0</v>
      </c>
      <c r="O294" s="57">
        <f t="shared" si="678"/>
        <v>0</v>
      </c>
      <c r="P294" s="57">
        <f t="shared" si="678"/>
        <v>0</v>
      </c>
      <c r="Q294" s="57">
        <f t="shared" si="678"/>
        <v>0</v>
      </c>
      <c r="R294" s="57">
        <f t="shared" si="678"/>
        <v>0</v>
      </c>
      <c r="S294" s="57">
        <f t="shared" si="678"/>
        <v>0</v>
      </c>
      <c r="T294" s="57">
        <f t="shared" si="678"/>
        <v>0</v>
      </c>
      <c r="U294" s="57">
        <f t="shared" ref="U294" si="679">+U295</f>
        <v>0</v>
      </c>
    </row>
    <row r="295" spans="2:21" ht="39" customHeight="1" x14ac:dyDescent="0.25">
      <c r="B295" s="10" t="s">
        <v>569</v>
      </c>
      <c r="C295" s="10" t="s">
        <v>571</v>
      </c>
      <c r="D295" s="32"/>
      <c r="E295" s="59">
        <v>0</v>
      </c>
      <c r="F295" s="44">
        <v>100000</v>
      </c>
      <c r="G295" s="59">
        <f>+E295+F295</f>
        <v>100000</v>
      </c>
      <c r="H295" s="32"/>
      <c r="I295" s="44">
        <v>0</v>
      </c>
      <c r="J295" s="44">
        <v>0</v>
      </c>
      <c r="K295" s="44">
        <v>0</v>
      </c>
      <c r="L295" s="44">
        <v>0</v>
      </c>
      <c r="M295" s="44">
        <v>0</v>
      </c>
      <c r="N295" s="44">
        <v>0</v>
      </c>
      <c r="O295" s="44">
        <v>0</v>
      </c>
      <c r="P295" s="44">
        <v>0</v>
      </c>
      <c r="Q295" s="44">
        <v>0</v>
      </c>
      <c r="R295" s="44">
        <v>0</v>
      </c>
      <c r="S295" s="44">
        <v>0</v>
      </c>
      <c r="T295" s="44">
        <v>0</v>
      </c>
      <c r="U295" s="45">
        <f>+SUM(I295:T295)</f>
        <v>0</v>
      </c>
    </row>
    <row r="296" spans="2:21" ht="18" customHeight="1" x14ac:dyDescent="0.25">
      <c r="B296" s="9">
        <v>2.7</v>
      </c>
      <c r="C296" s="7" t="s">
        <v>452</v>
      </c>
      <c r="D296" s="33">
        <f t="shared" ref="D296:E296" si="680">+D297+D304</f>
        <v>1313611893</v>
      </c>
      <c r="E296" s="15">
        <f t="shared" si="680"/>
        <v>3025812908</v>
      </c>
      <c r="F296" s="15">
        <f t="shared" ref="F296" si="681">+F297+F304</f>
        <v>-14879442.089999974</v>
      </c>
      <c r="G296" s="60">
        <f>+G297+G304</f>
        <v>3010933465.9099998</v>
      </c>
      <c r="H296" s="33">
        <f t="shared" ref="H296:I296" si="682">+H297+H304</f>
        <v>1313611893</v>
      </c>
      <c r="I296" s="15">
        <f t="shared" si="682"/>
        <v>0</v>
      </c>
      <c r="J296" s="15">
        <f t="shared" ref="J296:R296" si="683">+J297+J304</f>
        <v>102458578.58000001</v>
      </c>
      <c r="K296" s="15">
        <f t="shared" si="683"/>
        <v>143805195.48999998</v>
      </c>
      <c r="L296" s="15">
        <f t="shared" si="683"/>
        <v>0</v>
      </c>
      <c r="M296" s="15">
        <f t="shared" si="683"/>
        <v>0</v>
      </c>
      <c r="N296" s="15">
        <f t="shared" si="683"/>
        <v>0</v>
      </c>
      <c r="O296" s="15">
        <f t="shared" si="683"/>
        <v>0</v>
      </c>
      <c r="P296" s="15">
        <f t="shared" si="683"/>
        <v>0</v>
      </c>
      <c r="Q296" s="15">
        <f t="shared" si="683"/>
        <v>0</v>
      </c>
      <c r="R296" s="15">
        <f t="shared" si="683"/>
        <v>0</v>
      </c>
      <c r="S296" s="15">
        <f t="shared" ref="S296" si="684">+S297+S304</f>
        <v>0</v>
      </c>
      <c r="T296" s="15">
        <f t="shared" ref="T296" si="685">+T297+T304</f>
        <v>0</v>
      </c>
      <c r="U296" s="20">
        <f t="shared" si="625"/>
        <v>246263774.06999999</v>
      </c>
    </row>
    <row r="297" spans="2:21" ht="20.25" hidden="1" customHeight="1" x14ac:dyDescent="0.25">
      <c r="B297" s="7" t="s">
        <v>453</v>
      </c>
      <c r="C297" s="7" t="s">
        <v>454</v>
      </c>
      <c r="D297" s="42">
        <f t="shared" ref="D297:E297" si="686">+D298+D300+D302</f>
        <v>304500000</v>
      </c>
      <c r="E297" s="15">
        <f t="shared" si="686"/>
        <v>505148656</v>
      </c>
      <c r="F297" s="15">
        <f t="shared" ref="F297" si="687">+F298+F300+F302</f>
        <v>212647022.22</v>
      </c>
      <c r="G297" s="57">
        <f t="shared" ref="G297:I297" si="688">+G298+G300+G302</f>
        <v>717795678.21999991</v>
      </c>
      <c r="H297" s="42">
        <f t="shared" si="688"/>
        <v>304500000</v>
      </c>
      <c r="I297" s="15">
        <f t="shared" si="688"/>
        <v>0</v>
      </c>
      <c r="J297" s="15">
        <f t="shared" ref="J297:R297" si="689">+J298+J300+J302</f>
        <v>13005764.640000001</v>
      </c>
      <c r="K297" s="15">
        <f t="shared" si="689"/>
        <v>25724366.59</v>
      </c>
      <c r="L297" s="15">
        <f t="shared" si="689"/>
        <v>0</v>
      </c>
      <c r="M297" s="15">
        <f t="shared" si="689"/>
        <v>0</v>
      </c>
      <c r="N297" s="15">
        <f t="shared" si="689"/>
        <v>0</v>
      </c>
      <c r="O297" s="15">
        <f t="shared" si="689"/>
        <v>0</v>
      </c>
      <c r="P297" s="15">
        <f t="shared" si="689"/>
        <v>0</v>
      </c>
      <c r="Q297" s="15">
        <f t="shared" si="689"/>
        <v>0</v>
      </c>
      <c r="R297" s="15">
        <f t="shared" si="689"/>
        <v>0</v>
      </c>
      <c r="S297" s="15">
        <f t="shared" ref="S297" si="690">+S298+S300+S302</f>
        <v>0</v>
      </c>
      <c r="T297" s="15">
        <f t="shared" ref="T297" si="691">+T298+T300+T302</f>
        <v>0</v>
      </c>
      <c r="U297" s="20">
        <f t="shared" si="625"/>
        <v>38730131.230000004</v>
      </c>
    </row>
    <row r="298" spans="2:21" ht="20.25" hidden="1" customHeight="1" x14ac:dyDescent="0.25">
      <c r="B298" s="7" t="s">
        <v>455</v>
      </c>
      <c r="C298" s="7" t="s">
        <v>456</v>
      </c>
      <c r="D298" s="42">
        <f t="shared" ref="D298:E298" si="692">+D299</f>
        <v>300000000</v>
      </c>
      <c r="E298" s="15">
        <f t="shared" si="692"/>
        <v>505046436</v>
      </c>
      <c r="F298" s="15">
        <f t="shared" ref="F298:H298" si="693">+F299</f>
        <v>212333643.05000001</v>
      </c>
      <c r="G298" s="57">
        <f t="shared" si="693"/>
        <v>717380079.04999995</v>
      </c>
      <c r="H298" s="42">
        <f t="shared" si="693"/>
        <v>300000000</v>
      </c>
      <c r="I298" s="15">
        <f t="shared" ref="I298:T298" si="694">+I299</f>
        <v>0</v>
      </c>
      <c r="J298" s="15">
        <f t="shared" si="694"/>
        <v>13005764.640000001</v>
      </c>
      <c r="K298" s="15">
        <f t="shared" si="694"/>
        <v>25724366.59</v>
      </c>
      <c r="L298" s="15">
        <f t="shared" si="694"/>
        <v>0</v>
      </c>
      <c r="M298" s="15">
        <f t="shared" si="694"/>
        <v>0</v>
      </c>
      <c r="N298" s="15">
        <f t="shared" si="694"/>
        <v>0</v>
      </c>
      <c r="O298" s="15">
        <f t="shared" si="694"/>
        <v>0</v>
      </c>
      <c r="P298" s="15">
        <f t="shared" si="694"/>
        <v>0</v>
      </c>
      <c r="Q298" s="15">
        <f t="shared" si="694"/>
        <v>0</v>
      </c>
      <c r="R298" s="15">
        <f t="shared" si="694"/>
        <v>0</v>
      </c>
      <c r="S298" s="15">
        <f t="shared" si="694"/>
        <v>0</v>
      </c>
      <c r="T298" s="15">
        <f t="shared" si="694"/>
        <v>0</v>
      </c>
      <c r="U298" s="20">
        <f t="shared" si="625"/>
        <v>38730131.230000004</v>
      </c>
    </row>
    <row r="299" spans="2:21" ht="20.25" customHeight="1" x14ac:dyDescent="0.25">
      <c r="B299" s="10" t="s">
        <v>457</v>
      </c>
      <c r="C299" s="10" t="s">
        <v>456</v>
      </c>
      <c r="D299" s="43">
        <v>300000000</v>
      </c>
      <c r="E299" s="59">
        <v>505046436</v>
      </c>
      <c r="F299" s="14">
        <v>212333643.05000001</v>
      </c>
      <c r="G299" s="59">
        <f>+E299+F299</f>
        <v>717380079.04999995</v>
      </c>
      <c r="H299" s="43">
        <v>300000000</v>
      </c>
      <c r="I299" s="14">
        <v>0</v>
      </c>
      <c r="J299" s="14">
        <v>13005764.640000001</v>
      </c>
      <c r="K299" s="14">
        <v>25724366.59</v>
      </c>
      <c r="L299" s="14">
        <v>0</v>
      </c>
      <c r="M299" s="14">
        <v>0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21">
        <f t="shared" si="625"/>
        <v>38730131.230000004</v>
      </c>
    </row>
    <row r="300" spans="2:21" ht="20.25" hidden="1" customHeight="1" x14ac:dyDescent="0.25">
      <c r="B300" s="7" t="s">
        <v>458</v>
      </c>
      <c r="C300" s="7" t="s">
        <v>459</v>
      </c>
      <c r="D300" s="42">
        <f t="shared" ref="D300:E300" si="695">+D301</f>
        <v>2500000</v>
      </c>
      <c r="E300" s="57">
        <f t="shared" si="695"/>
        <v>0</v>
      </c>
      <c r="F300" s="14">
        <f t="shared" ref="F300:H300" si="696">+F301</f>
        <v>0</v>
      </c>
      <c r="G300" s="57">
        <f t="shared" si="696"/>
        <v>0</v>
      </c>
      <c r="H300" s="42">
        <f t="shared" si="696"/>
        <v>2500000</v>
      </c>
      <c r="I300" s="15">
        <f t="shared" ref="I300:T300" si="697">+I301</f>
        <v>0</v>
      </c>
      <c r="J300" s="15">
        <f t="shared" si="697"/>
        <v>0</v>
      </c>
      <c r="K300" s="15">
        <f t="shared" si="697"/>
        <v>0</v>
      </c>
      <c r="L300" s="15">
        <f t="shared" si="697"/>
        <v>0</v>
      </c>
      <c r="M300" s="15">
        <f t="shared" si="697"/>
        <v>0</v>
      </c>
      <c r="N300" s="15">
        <f t="shared" si="697"/>
        <v>0</v>
      </c>
      <c r="O300" s="15">
        <f t="shared" si="697"/>
        <v>0</v>
      </c>
      <c r="P300" s="15">
        <f t="shared" si="697"/>
        <v>0</v>
      </c>
      <c r="Q300" s="15">
        <f t="shared" si="697"/>
        <v>0</v>
      </c>
      <c r="R300" s="15">
        <f t="shared" si="697"/>
        <v>0</v>
      </c>
      <c r="S300" s="15">
        <f t="shared" si="697"/>
        <v>0</v>
      </c>
      <c r="T300" s="15">
        <f t="shared" si="697"/>
        <v>0</v>
      </c>
      <c r="U300" s="21">
        <f t="shared" si="625"/>
        <v>0</v>
      </c>
    </row>
    <row r="301" spans="2:21" ht="20.25" hidden="1" customHeight="1" x14ac:dyDescent="0.25">
      <c r="B301" s="10" t="s">
        <v>460</v>
      </c>
      <c r="C301" s="10" t="s">
        <v>459</v>
      </c>
      <c r="D301" s="43">
        <v>2500000</v>
      </c>
      <c r="E301" s="59">
        <v>0</v>
      </c>
      <c r="F301" s="14">
        <v>0</v>
      </c>
      <c r="G301" s="59">
        <f>+E301+F301</f>
        <v>0</v>
      </c>
      <c r="H301" s="43">
        <v>2500000</v>
      </c>
      <c r="I301" s="14">
        <v>0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21">
        <f t="shared" si="625"/>
        <v>0</v>
      </c>
    </row>
    <row r="302" spans="2:21" ht="20.25" hidden="1" customHeight="1" x14ac:dyDescent="0.25">
      <c r="B302" s="7" t="s">
        <v>461</v>
      </c>
      <c r="C302" s="7" t="s">
        <v>462</v>
      </c>
      <c r="D302" s="42">
        <f t="shared" ref="D302:E302" si="698">+D303</f>
        <v>2000000</v>
      </c>
      <c r="E302" s="57">
        <f t="shared" si="698"/>
        <v>102220</v>
      </c>
      <c r="F302" s="14">
        <f t="shared" ref="F302:H302" si="699">+F303</f>
        <v>313379.17</v>
      </c>
      <c r="G302" s="57">
        <f t="shared" si="699"/>
        <v>415599.17</v>
      </c>
      <c r="H302" s="42">
        <f t="shared" si="699"/>
        <v>2000000</v>
      </c>
      <c r="I302" s="15">
        <f t="shared" ref="I302:T302" si="700">+I303</f>
        <v>0</v>
      </c>
      <c r="J302" s="15">
        <f t="shared" si="700"/>
        <v>0</v>
      </c>
      <c r="K302" s="15">
        <f t="shared" si="700"/>
        <v>0</v>
      </c>
      <c r="L302" s="15">
        <f t="shared" si="700"/>
        <v>0</v>
      </c>
      <c r="M302" s="15">
        <f t="shared" si="700"/>
        <v>0</v>
      </c>
      <c r="N302" s="15">
        <f t="shared" si="700"/>
        <v>0</v>
      </c>
      <c r="O302" s="15">
        <f t="shared" si="700"/>
        <v>0</v>
      </c>
      <c r="P302" s="15">
        <f t="shared" si="700"/>
        <v>0</v>
      </c>
      <c r="Q302" s="15">
        <f t="shared" si="700"/>
        <v>0</v>
      </c>
      <c r="R302" s="15">
        <f t="shared" si="700"/>
        <v>0</v>
      </c>
      <c r="S302" s="15">
        <f t="shared" si="700"/>
        <v>0</v>
      </c>
      <c r="T302" s="15">
        <f t="shared" si="700"/>
        <v>0</v>
      </c>
      <c r="U302" s="21">
        <f t="shared" si="625"/>
        <v>0</v>
      </c>
    </row>
    <row r="303" spans="2:21" ht="20.25" customHeight="1" x14ac:dyDescent="0.25">
      <c r="B303" s="10" t="s">
        <v>463</v>
      </c>
      <c r="C303" s="10" t="s">
        <v>462</v>
      </c>
      <c r="D303" s="43">
        <v>2000000</v>
      </c>
      <c r="E303" s="59">
        <v>102220</v>
      </c>
      <c r="F303" s="14">
        <v>313379.17</v>
      </c>
      <c r="G303" s="59">
        <f>+E303+F303</f>
        <v>415599.17</v>
      </c>
      <c r="H303" s="43">
        <v>2000000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21">
        <f t="shared" si="625"/>
        <v>0</v>
      </c>
    </row>
    <row r="304" spans="2:21" ht="20.25" hidden="1" customHeight="1" x14ac:dyDescent="0.25">
      <c r="B304" s="7" t="s">
        <v>464</v>
      </c>
      <c r="C304" s="7" t="s">
        <v>465</v>
      </c>
      <c r="D304" s="42">
        <f t="shared" ref="D304" si="701">+D305+D310+D315</f>
        <v>1009111893</v>
      </c>
      <c r="E304" s="60">
        <f>+E305+E308+E310+E313+E315</f>
        <v>2520664252</v>
      </c>
      <c r="F304" s="14">
        <f t="shared" ref="F304" si="702">+F305+F308+F310+F313+F315</f>
        <v>-227526464.30999997</v>
      </c>
      <c r="G304" s="60">
        <f>+G305+G308+G310+G313+G315</f>
        <v>2293137787.6900001</v>
      </c>
      <c r="H304" s="42">
        <f t="shared" ref="H304" si="703">+H305+H310+H315</f>
        <v>1009111893</v>
      </c>
      <c r="I304" s="15">
        <f t="shared" ref="I304" si="704">+I305+I308+I310+I313+I315</f>
        <v>0</v>
      </c>
      <c r="J304" s="15">
        <f t="shared" ref="J304:R304" si="705">+J305+J308+J310+J313+J315</f>
        <v>89452813.940000013</v>
      </c>
      <c r="K304" s="15">
        <f t="shared" si="705"/>
        <v>118080828.89999999</v>
      </c>
      <c r="L304" s="15">
        <f t="shared" si="705"/>
        <v>0</v>
      </c>
      <c r="M304" s="15">
        <f t="shared" si="705"/>
        <v>0</v>
      </c>
      <c r="N304" s="15">
        <f t="shared" si="705"/>
        <v>0</v>
      </c>
      <c r="O304" s="15">
        <f t="shared" si="705"/>
        <v>0</v>
      </c>
      <c r="P304" s="15">
        <f t="shared" si="705"/>
        <v>0</v>
      </c>
      <c r="Q304" s="15">
        <f t="shared" si="705"/>
        <v>0</v>
      </c>
      <c r="R304" s="15">
        <f t="shared" si="705"/>
        <v>0</v>
      </c>
      <c r="S304" s="15">
        <f t="shared" ref="S304:T304" si="706">+S305+S308+S310+S313+S315</f>
        <v>0</v>
      </c>
      <c r="T304" s="15">
        <f t="shared" si="706"/>
        <v>0</v>
      </c>
      <c r="U304" s="21">
        <f t="shared" si="625"/>
        <v>207533642.84</v>
      </c>
    </row>
    <row r="305" spans="2:21" ht="20.25" hidden="1" customHeight="1" x14ac:dyDescent="0.25">
      <c r="B305" s="7" t="s">
        <v>466</v>
      </c>
      <c r="C305" s="7" t="s">
        <v>467</v>
      </c>
      <c r="D305" s="42">
        <f t="shared" ref="D305" si="707">+D306</f>
        <v>105000000</v>
      </c>
      <c r="E305" s="57">
        <f>+E306+E307</f>
        <v>711499330</v>
      </c>
      <c r="F305" s="14">
        <f t="shared" ref="F305" si="708">+F306</f>
        <v>-379236788.87</v>
      </c>
      <c r="G305" s="57">
        <f t="shared" ref="G305" si="709">+G306+G307</f>
        <v>332262541.13</v>
      </c>
      <c r="H305" s="42">
        <f t="shared" ref="H305" si="710">+H306</f>
        <v>105000000</v>
      </c>
      <c r="I305" s="15">
        <f t="shared" ref="I305:T305" si="711">+I306</f>
        <v>0</v>
      </c>
      <c r="J305" s="15">
        <f t="shared" si="711"/>
        <v>14310229.220000001</v>
      </c>
      <c r="K305" s="15">
        <f t="shared" si="711"/>
        <v>10582984.77</v>
      </c>
      <c r="L305" s="15">
        <f t="shared" si="711"/>
        <v>0</v>
      </c>
      <c r="M305" s="15">
        <f t="shared" si="711"/>
        <v>0</v>
      </c>
      <c r="N305" s="15">
        <f t="shared" si="711"/>
        <v>0</v>
      </c>
      <c r="O305" s="15">
        <f t="shared" si="711"/>
        <v>0</v>
      </c>
      <c r="P305" s="15">
        <f t="shared" si="711"/>
        <v>0</v>
      </c>
      <c r="Q305" s="15">
        <f t="shared" si="711"/>
        <v>0</v>
      </c>
      <c r="R305" s="15">
        <f t="shared" si="711"/>
        <v>0</v>
      </c>
      <c r="S305" s="15">
        <f t="shared" si="711"/>
        <v>0</v>
      </c>
      <c r="T305" s="15">
        <f t="shared" si="711"/>
        <v>0</v>
      </c>
      <c r="U305" s="21">
        <f t="shared" si="625"/>
        <v>24893213.990000002</v>
      </c>
    </row>
    <row r="306" spans="2:21" ht="20.25" customHeight="1" x14ac:dyDescent="0.25">
      <c r="B306" s="10" t="s">
        <v>468</v>
      </c>
      <c r="C306" s="10" t="s">
        <v>469</v>
      </c>
      <c r="D306" s="43">
        <v>105000000</v>
      </c>
      <c r="E306" s="59">
        <v>711499330</v>
      </c>
      <c r="F306" s="14">
        <v>-379236788.87</v>
      </c>
      <c r="G306" s="59">
        <f>+E306+F306</f>
        <v>332262541.13</v>
      </c>
      <c r="H306" s="43">
        <v>105000000</v>
      </c>
      <c r="I306" s="14">
        <v>0</v>
      </c>
      <c r="J306" s="14">
        <v>14310229.220000001</v>
      </c>
      <c r="K306" s="14">
        <v>10582984.77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21">
        <f>+SUM(I306:T306)</f>
        <v>24893213.990000002</v>
      </c>
    </row>
    <row r="307" spans="2:21" ht="18.75" hidden="1" customHeight="1" x14ac:dyDescent="0.25">
      <c r="B307" s="10" t="s">
        <v>498</v>
      </c>
      <c r="C307" s="10" t="s">
        <v>502</v>
      </c>
      <c r="D307" s="43"/>
      <c r="E307" s="59">
        <v>0</v>
      </c>
      <c r="F307" s="14">
        <v>0</v>
      </c>
      <c r="G307" s="59">
        <f>+E307+F307</f>
        <v>0</v>
      </c>
      <c r="H307" s="43"/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21">
        <f>+SUM(I307:T307)</f>
        <v>0</v>
      </c>
    </row>
    <row r="308" spans="2:21" hidden="1" x14ac:dyDescent="0.25">
      <c r="B308" s="7" t="s">
        <v>507</v>
      </c>
      <c r="C308" s="7" t="s">
        <v>508</v>
      </c>
      <c r="D308" s="42">
        <f t="shared" ref="D308:D310" si="712">+D309</f>
        <v>827111893</v>
      </c>
      <c r="E308" s="60">
        <f>+E309</f>
        <v>325041224</v>
      </c>
      <c r="F308" s="14">
        <f t="shared" ref="F308" si="713">+F309</f>
        <v>-86643812.010000005</v>
      </c>
      <c r="G308" s="60">
        <f>+G309</f>
        <v>238397411.99000001</v>
      </c>
      <c r="H308" s="42">
        <f t="shared" ref="H308:H310" si="714">+H309</f>
        <v>827111893</v>
      </c>
      <c r="I308" s="15">
        <f t="shared" ref="I308:T308" si="715">+I309</f>
        <v>0</v>
      </c>
      <c r="J308" s="15">
        <f t="shared" si="715"/>
        <v>0</v>
      </c>
      <c r="K308" s="15">
        <f t="shared" si="715"/>
        <v>2066431.87</v>
      </c>
      <c r="L308" s="15">
        <f t="shared" si="715"/>
        <v>0</v>
      </c>
      <c r="M308" s="15">
        <f t="shared" si="715"/>
        <v>0</v>
      </c>
      <c r="N308" s="15">
        <f t="shared" si="715"/>
        <v>0</v>
      </c>
      <c r="O308" s="15">
        <f t="shared" si="715"/>
        <v>0</v>
      </c>
      <c r="P308" s="15">
        <f t="shared" si="715"/>
        <v>0</v>
      </c>
      <c r="Q308" s="15">
        <f t="shared" si="715"/>
        <v>0</v>
      </c>
      <c r="R308" s="15">
        <f t="shared" si="715"/>
        <v>0</v>
      </c>
      <c r="S308" s="15">
        <f t="shared" si="715"/>
        <v>0</v>
      </c>
      <c r="T308" s="15">
        <f t="shared" si="715"/>
        <v>0</v>
      </c>
      <c r="U308" s="21">
        <f t="shared" ref="U308:U309" si="716">+SUM(I308:T308)</f>
        <v>2066431.87</v>
      </c>
    </row>
    <row r="309" spans="2:21" ht="18.75" customHeight="1" x14ac:dyDescent="0.25">
      <c r="B309" s="10" t="s">
        <v>509</v>
      </c>
      <c r="C309" s="10" t="s">
        <v>508</v>
      </c>
      <c r="D309" s="43">
        <f>831011893-3900000</f>
        <v>827111893</v>
      </c>
      <c r="E309" s="59">
        <v>325041224</v>
      </c>
      <c r="F309" s="14">
        <v>-86643812.010000005</v>
      </c>
      <c r="G309" s="59">
        <f>+E309+F309</f>
        <v>238397411.99000001</v>
      </c>
      <c r="H309" s="43">
        <f>831011893-3900000</f>
        <v>827111893</v>
      </c>
      <c r="I309" s="14">
        <v>0</v>
      </c>
      <c r="J309" s="14">
        <v>0</v>
      </c>
      <c r="K309" s="14">
        <v>2066431.87</v>
      </c>
      <c r="L309" s="14">
        <v>0</v>
      </c>
      <c r="M309" s="14">
        <v>0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21">
        <f t="shared" si="716"/>
        <v>2066431.87</v>
      </c>
    </row>
    <row r="310" spans="2:21" hidden="1" x14ac:dyDescent="0.25">
      <c r="B310" s="7" t="s">
        <v>470</v>
      </c>
      <c r="C310" s="7" t="s">
        <v>471</v>
      </c>
      <c r="D310" s="42">
        <f t="shared" si="712"/>
        <v>827111893</v>
      </c>
      <c r="E310" s="60">
        <f>+E311+E312</f>
        <v>1338792699</v>
      </c>
      <c r="F310" s="14">
        <f t="shared" ref="F310" si="717">+F311+F312</f>
        <v>119877882.92</v>
      </c>
      <c r="G310" s="60">
        <f t="shared" ref="G310" si="718">+G311+G312</f>
        <v>1458670581.9200001</v>
      </c>
      <c r="H310" s="42">
        <f t="shared" si="714"/>
        <v>827111893</v>
      </c>
      <c r="I310" s="15">
        <f t="shared" ref="I310" si="719">+I311+I312</f>
        <v>0</v>
      </c>
      <c r="J310" s="15">
        <f t="shared" ref="J310:R310" si="720">+J311+J312</f>
        <v>53159743.630000003</v>
      </c>
      <c r="K310" s="15">
        <f t="shared" si="720"/>
        <v>95423742.459999993</v>
      </c>
      <c r="L310" s="15">
        <f t="shared" si="720"/>
        <v>0</v>
      </c>
      <c r="M310" s="15">
        <f t="shared" si="720"/>
        <v>0</v>
      </c>
      <c r="N310" s="15">
        <f t="shared" si="720"/>
        <v>0</v>
      </c>
      <c r="O310" s="15">
        <f t="shared" si="720"/>
        <v>0</v>
      </c>
      <c r="P310" s="15">
        <f t="shared" si="720"/>
        <v>0</v>
      </c>
      <c r="Q310" s="15">
        <f t="shared" si="720"/>
        <v>0</v>
      </c>
      <c r="R310" s="15">
        <f t="shared" si="720"/>
        <v>0</v>
      </c>
      <c r="S310" s="15">
        <f t="shared" ref="S310:T310" si="721">+S311+S312</f>
        <v>0</v>
      </c>
      <c r="T310" s="15">
        <f t="shared" si="721"/>
        <v>0</v>
      </c>
      <c r="U310" s="21">
        <f t="shared" si="625"/>
        <v>148583486.09</v>
      </c>
    </row>
    <row r="311" spans="2:21" ht="17.25" customHeight="1" x14ac:dyDescent="0.25">
      <c r="B311" s="10" t="s">
        <v>472</v>
      </c>
      <c r="C311" s="10" t="s">
        <v>471</v>
      </c>
      <c r="D311" s="43">
        <f>831011893-3900000</f>
        <v>827111893</v>
      </c>
      <c r="E311" s="59">
        <v>1276252140</v>
      </c>
      <c r="F311" s="14">
        <v>111377434.02</v>
      </c>
      <c r="G311" s="59">
        <f>+E311+F311</f>
        <v>1387629574.02</v>
      </c>
      <c r="H311" s="43">
        <f>831011893-3900000</f>
        <v>827111893</v>
      </c>
      <c r="I311" s="14">
        <v>0</v>
      </c>
      <c r="J311" s="14">
        <v>53159743.630000003</v>
      </c>
      <c r="K311" s="14">
        <v>94125391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21">
        <f t="shared" si="625"/>
        <v>147285134.63</v>
      </c>
    </row>
    <row r="312" spans="2:21" ht="20.25" customHeight="1" x14ac:dyDescent="0.25">
      <c r="B312" s="10" t="s">
        <v>499</v>
      </c>
      <c r="C312" s="10" t="s">
        <v>503</v>
      </c>
      <c r="D312" s="43"/>
      <c r="E312" s="59">
        <v>62540559</v>
      </c>
      <c r="F312" s="14">
        <v>8500448.9000000004</v>
      </c>
      <c r="G312" s="59">
        <f>+E312+F312</f>
        <v>71041007.900000006</v>
      </c>
      <c r="H312" s="43"/>
      <c r="I312" s="14">
        <v>0</v>
      </c>
      <c r="J312" s="14">
        <v>0</v>
      </c>
      <c r="K312" s="14">
        <v>1298351.46</v>
      </c>
      <c r="L312" s="14">
        <v>0</v>
      </c>
      <c r="M312" s="14">
        <v>0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21">
        <f t="shared" si="625"/>
        <v>1298351.46</v>
      </c>
    </row>
    <row r="313" spans="2:21" ht="20.25" hidden="1" customHeight="1" x14ac:dyDescent="0.25">
      <c r="B313" s="7" t="s">
        <v>501</v>
      </c>
      <c r="C313" s="7" t="s">
        <v>471</v>
      </c>
      <c r="D313" s="42">
        <f t="shared" ref="D313" si="722">+D314</f>
        <v>0</v>
      </c>
      <c r="E313" s="60">
        <f>+E314</f>
        <v>18099999</v>
      </c>
      <c r="F313" s="14">
        <f t="shared" ref="F313" si="723">+F314</f>
        <v>10000000</v>
      </c>
      <c r="G313" s="60">
        <f t="shared" ref="G313:H313" si="724">+G314</f>
        <v>28099999</v>
      </c>
      <c r="H313" s="42">
        <f t="shared" si="724"/>
        <v>0</v>
      </c>
      <c r="I313" s="15">
        <f t="shared" ref="I313:T313" si="725">+I314</f>
        <v>0</v>
      </c>
      <c r="J313" s="15">
        <f t="shared" si="725"/>
        <v>0</v>
      </c>
      <c r="K313" s="15">
        <f t="shared" si="725"/>
        <v>6716073.7800000003</v>
      </c>
      <c r="L313" s="15">
        <f t="shared" si="725"/>
        <v>0</v>
      </c>
      <c r="M313" s="15">
        <f t="shared" si="725"/>
        <v>0</v>
      </c>
      <c r="N313" s="15">
        <f t="shared" si="725"/>
        <v>0</v>
      </c>
      <c r="O313" s="15">
        <f t="shared" si="725"/>
        <v>0</v>
      </c>
      <c r="P313" s="15">
        <f t="shared" si="725"/>
        <v>0</v>
      </c>
      <c r="Q313" s="15">
        <f t="shared" si="725"/>
        <v>0</v>
      </c>
      <c r="R313" s="15">
        <f t="shared" si="725"/>
        <v>0</v>
      </c>
      <c r="S313" s="15">
        <f t="shared" si="725"/>
        <v>0</v>
      </c>
      <c r="T313" s="15">
        <f t="shared" si="725"/>
        <v>0</v>
      </c>
      <c r="U313" s="21">
        <f>+SUM(I313:T313)</f>
        <v>6716073.7800000003</v>
      </c>
    </row>
    <row r="314" spans="2:21" ht="20.25" customHeight="1" x14ac:dyDescent="0.25">
      <c r="B314" s="10" t="s">
        <v>500</v>
      </c>
      <c r="C314" s="10" t="s">
        <v>504</v>
      </c>
      <c r="D314" s="43"/>
      <c r="E314" s="59">
        <v>18099999</v>
      </c>
      <c r="F314" s="14">
        <v>10000000</v>
      </c>
      <c r="G314" s="59">
        <f>+E314+F314</f>
        <v>28099999</v>
      </c>
      <c r="H314" s="43"/>
      <c r="I314" s="14">
        <v>0</v>
      </c>
      <c r="J314" s="14">
        <v>0</v>
      </c>
      <c r="K314" s="14">
        <v>6716073.7800000003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21">
        <f>+SUM(I314:T314)</f>
        <v>6716073.7800000003</v>
      </c>
    </row>
    <row r="315" spans="2:21" ht="20.25" hidden="1" customHeight="1" x14ac:dyDescent="0.25">
      <c r="B315" s="7" t="s">
        <v>473</v>
      </c>
      <c r="C315" s="7" t="s">
        <v>474</v>
      </c>
      <c r="D315" s="42">
        <f t="shared" ref="D315:E315" si="726">+D316</f>
        <v>77000000</v>
      </c>
      <c r="E315" s="57">
        <f t="shared" si="726"/>
        <v>127231000</v>
      </c>
      <c r="F315" s="14">
        <f t="shared" ref="F315" si="727">+F316</f>
        <v>108476253.65000001</v>
      </c>
      <c r="G315" s="57">
        <f t="shared" ref="G315:H315" si="728">+G316</f>
        <v>235707253.65000001</v>
      </c>
      <c r="H315" s="42">
        <f t="shared" si="728"/>
        <v>77000000</v>
      </c>
      <c r="I315" s="15">
        <f t="shared" ref="I315:T315" si="729">+I316</f>
        <v>0</v>
      </c>
      <c r="J315" s="15">
        <f t="shared" si="729"/>
        <v>21982841.09</v>
      </c>
      <c r="K315" s="15">
        <f t="shared" si="729"/>
        <v>3291596.02</v>
      </c>
      <c r="L315" s="15">
        <f t="shared" si="729"/>
        <v>0</v>
      </c>
      <c r="M315" s="15">
        <f t="shared" si="729"/>
        <v>0</v>
      </c>
      <c r="N315" s="15">
        <f t="shared" si="729"/>
        <v>0</v>
      </c>
      <c r="O315" s="15">
        <f t="shared" si="729"/>
        <v>0</v>
      </c>
      <c r="P315" s="15">
        <f t="shared" si="729"/>
        <v>0</v>
      </c>
      <c r="Q315" s="15">
        <f t="shared" si="729"/>
        <v>0</v>
      </c>
      <c r="R315" s="15">
        <f t="shared" si="729"/>
        <v>0</v>
      </c>
      <c r="S315" s="15">
        <f t="shared" si="729"/>
        <v>0</v>
      </c>
      <c r="T315" s="15">
        <f t="shared" si="729"/>
        <v>0</v>
      </c>
      <c r="U315" s="21">
        <f t="shared" ref="U315:U317" si="730">+SUM(I315:T315)</f>
        <v>25274437.109999999</v>
      </c>
    </row>
    <row r="316" spans="2:21" ht="20.25" customHeight="1" x14ac:dyDescent="0.25">
      <c r="B316" s="10" t="s">
        <v>475</v>
      </c>
      <c r="C316" s="10" t="s">
        <v>474</v>
      </c>
      <c r="D316" s="43">
        <v>77000000</v>
      </c>
      <c r="E316" s="59">
        <v>127231000</v>
      </c>
      <c r="F316" s="14">
        <v>108476253.65000001</v>
      </c>
      <c r="G316" s="59">
        <f>+E316+F316</f>
        <v>235707253.65000001</v>
      </c>
      <c r="H316" s="43">
        <v>77000000</v>
      </c>
      <c r="I316" s="14">
        <v>0</v>
      </c>
      <c r="J316" s="14">
        <v>21982841.09</v>
      </c>
      <c r="K316" s="14">
        <v>3291596.02</v>
      </c>
      <c r="L316" s="14">
        <v>0</v>
      </c>
      <c r="M316" s="14"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21">
        <f t="shared" si="730"/>
        <v>25274437.109999999</v>
      </c>
    </row>
    <row r="317" spans="2:21" s="22" customFormat="1" ht="18" thickBot="1" x14ac:dyDescent="0.3">
      <c r="C317" s="29" t="s">
        <v>476</v>
      </c>
      <c r="D317" s="61">
        <f t="shared" ref="D317" si="731">D10</f>
        <v>2049843206</v>
      </c>
      <c r="E317" s="62">
        <f>E10</f>
        <v>4083245600</v>
      </c>
      <c r="F317" s="63">
        <f t="shared" ref="F317:H317" si="732">F10</f>
        <v>3.3527612686157227E-8</v>
      </c>
      <c r="G317" s="62">
        <f t="shared" si="732"/>
        <v>4082245600</v>
      </c>
      <c r="H317" s="61">
        <f t="shared" si="732"/>
        <v>2051843206</v>
      </c>
      <c r="I317" s="30">
        <f t="shared" ref="I317:T317" si="733">+I10</f>
        <v>14227239.270000001</v>
      </c>
      <c r="J317" s="30">
        <f t="shared" si="733"/>
        <v>148661192.37</v>
      </c>
      <c r="K317" s="30">
        <f t="shared" si="733"/>
        <v>181487629.48999998</v>
      </c>
      <c r="L317" s="30">
        <f t="shared" si="733"/>
        <v>0</v>
      </c>
      <c r="M317" s="30">
        <f t="shared" si="733"/>
        <v>0</v>
      </c>
      <c r="N317" s="30">
        <f t="shared" si="733"/>
        <v>0</v>
      </c>
      <c r="O317" s="30">
        <f t="shared" si="733"/>
        <v>0</v>
      </c>
      <c r="P317" s="30">
        <f t="shared" si="733"/>
        <v>0</v>
      </c>
      <c r="Q317" s="30">
        <f t="shared" si="733"/>
        <v>0</v>
      </c>
      <c r="R317" s="30">
        <f t="shared" si="733"/>
        <v>0</v>
      </c>
      <c r="S317" s="30">
        <f t="shared" si="733"/>
        <v>0</v>
      </c>
      <c r="T317" s="30">
        <f t="shared" si="733"/>
        <v>0</v>
      </c>
      <c r="U317" s="30">
        <f t="shared" si="730"/>
        <v>344376061.13</v>
      </c>
    </row>
    <row r="318" spans="2:21" ht="11.25" customHeight="1" thickTop="1" x14ac:dyDescent="0.25">
      <c r="B318" s="46"/>
      <c r="C318" s="46"/>
      <c r="E318" s="59"/>
      <c r="F318" s="59"/>
      <c r="G318" s="59"/>
    </row>
    <row r="319" spans="2:21" ht="17.25" customHeight="1" x14ac:dyDescent="0.3">
      <c r="B319" s="83" t="s">
        <v>536</v>
      </c>
      <c r="C319" s="83"/>
      <c r="D319" s="83"/>
      <c r="E319" s="83"/>
      <c r="F319" s="83"/>
      <c r="G319" s="83"/>
      <c r="H319" s="53"/>
      <c r="I319" s="53"/>
      <c r="J319" s="48"/>
      <c r="K319" s="48"/>
    </row>
    <row r="320" spans="2:21" ht="8.25" customHeight="1" x14ac:dyDescent="0.25">
      <c r="B320" s="66"/>
      <c r="C320" s="67"/>
      <c r="D320" s="68"/>
      <c r="E320" s="67"/>
      <c r="F320" s="67"/>
      <c r="G320" s="67"/>
      <c r="H320" s="68"/>
      <c r="I320" s="52"/>
      <c r="J320" s="49"/>
      <c r="K320" s="16"/>
    </row>
    <row r="321" spans="2:25" ht="27.75" customHeight="1" x14ac:dyDescent="0.3">
      <c r="B321" s="83" t="s">
        <v>537</v>
      </c>
      <c r="C321" s="83"/>
      <c r="D321" s="83"/>
      <c r="E321" s="83"/>
      <c r="F321" s="83"/>
      <c r="G321" s="83"/>
      <c r="H321" s="53"/>
      <c r="I321" s="53"/>
      <c r="J321" s="50"/>
      <c r="K321" s="50"/>
    </row>
    <row r="322" spans="2:25" ht="8.25" customHeight="1" x14ac:dyDescent="0.3">
      <c r="B322" s="69"/>
      <c r="C322" s="69"/>
      <c r="D322" s="69"/>
      <c r="E322" s="69"/>
      <c r="F322" s="69"/>
      <c r="G322" s="69"/>
      <c r="H322" s="69"/>
      <c r="I322" s="69"/>
      <c r="J322" s="51"/>
      <c r="K322" s="51"/>
    </row>
    <row r="323" spans="2:25" ht="17.25" customHeight="1" x14ac:dyDescent="0.3">
      <c r="B323" s="83" t="s">
        <v>538</v>
      </c>
      <c r="C323" s="83"/>
      <c r="D323" s="83"/>
      <c r="E323" s="83"/>
      <c r="F323" s="83"/>
      <c r="G323" s="83"/>
      <c r="H323" s="53"/>
      <c r="I323" s="53"/>
      <c r="J323" s="50"/>
      <c r="K323" s="51"/>
    </row>
    <row r="324" spans="2:25" ht="28.5" customHeight="1" x14ac:dyDescent="0.3">
      <c r="B324" s="83"/>
      <c r="C324" s="83"/>
      <c r="D324" s="83"/>
      <c r="E324" s="83"/>
      <c r="F324" s="83"/>
      <c r="G324" s="83"/>
      <c r="H324" s="53"/>
      <c r="I324" s="53"/>
      <c r="J324" s="50"/>
      <c r="K324" s="51"/>
    </row>
    <row r="325" spans="2:25" ht="7.5" customHeight="1" x14ac:dyDescent="0.3">
      <c r="B325" s="69"/>
      <c r="C325" s="69"/>
      <c r="D325" s="69"/>
      <c r="E325" s="69"/>
      <c r="F325" s="69"/>
      <c r="G325" s="69"/>
      <c r="H325" s="69"/>
      <c r="I325" s="69"/>
      <c r="J325" s="51"/>
      <c r="K325" s="51"/>
    </row>
    <row r="326" spans="2:25" ht="17.25" customHeight="1" x14ac:dyDescent="0.3">
      <c r="B326" s="83" t="s">
        <v>539</v>
      </c>
      <c r="C326" s="83"/>
      <c r="D326" s="83"/>
      <c r="E326" s="83"/>
      <c r="F326" s="83"/>
      <c r="G326" s="83"/>
      <c r="H326" s="53"/>
      <c r="I326" s="53"/>
      <c r="J326" s="50"/>
      <c r="K326" s="51"/>
    </row>
    <row r="327" spans="2:25" x14ac:dyDescent="0.3">
      <c r="B327" s="83"/>
      <c r="C327" s="83"/>
      <c r="D327" s="83"/>
      <c r="E327" s="83"/>
      <c r="F327" s="83"/>
      <c r="G327" s="83"/>
      <c r="H327" s="53"/>
      <c r="I327" s="53"/>
      <c r="J327" s="50"/>
      <c r="K327" s="51"/>
    </row>
    <row r="328" spans="2:25" ht="12.75" customHeight="1" x14ac:dyDescent="0.3">
      <c r="B328" s="83"/>
      <c r="C328" s="83"/>
      <c r="D328" s="83"/>
      <c r="E328" s="83"/>
      <c r="F328" s="83"/>
      <c r="G328" s="83"/>
      <c r="H328" s="53"/>
      <c r="I328" s="53"/>
      <c r="K328" s="51"/>
    </row>
    <row r="329" spans="2:25" ht="17.25" customHeight="1" x14ac:dyDescent="0.3">
      <c r="B329" s="64"/>
      <c r="C329" s="64"/>
      <c r="D329" s="64"/>
      <c r="E329" s="64"/>
      <c r="F329" s="64"/>
      <c r="G329" s="64"/>
      <c r="H329" s="64"/>
      <c r="I329" s="64"/>
      <c r="K329" s="51"/>
    </row>
    <row r="330" spans="2:25" ht="18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  <c r="V330" s="3"/>
      <c r="W330" s="3"/>
    </row>
    <row r="331" spans="2:25" ht="15.75" customHeight="1" x14ac:dyDescent="0.3">
      <c r="B331" s="64"/>
      <c r="C331" s="64"/>
      <c r="D331" s="64"/>
      <c r="E331" s="64"/>
      <c r="F331" s="64"/>
      <c r="G331" s="64"/>
      <c r="H331" s="64"/>
      <c r="I331" s="64"/>
      <c r="K331" s="51"/>
      <c r="V331" s="3"/>
      <c r="W331" s="3"/>
    </row>
    <row r="332" spans="2:25" x14ac:dyDescent="0.3">
      <c r="B332" s="53"/>
      <c r="C332" s="53"/>
      <c r="D332" s="53"/>
      <c r="E332" s="53"/>
      <c r="F332" s="53"/>
      <c r="G332" s="53"/>
      <c r="H332" s="53"/>
      <c r="I332" s="53"/>
      <c r="J332" s="49"/>
      <c r="K332" s="50"/>
      <c r="V332" s="3"/>
      <c r="W332" s="3"/>
    </row>
    <row r="333" spans="2:25" x14ac:dyDescent="0.25">
      <c r="D333" s="1"/>
      <c r="F333" s="54"/>
      <c r="G333" s="54"/>
      <c r="H333" s="16"/>
      <c r="I333" s="2"/>
      <c r="J333" s="1"/>
      <c r="K333" s="1"/>
      <c r="L333" s="1"/>
      <c r="M333" s="2"/>
      <c r="N333" s="2"/>
      <c r="O333" s="2"/>
      <c r="P333" s="16"/>
      <c r="Q333" s="16"/>
      <c r="R333" s="16"/>
      <c r="V333" s="3"/>
      <c r="W333" s="3"/>
      <c r="X333" s="3"/>
      <c r="Y333" s="3"/>
    </row>
    <row r="334" spans="2:25" ht="21" customHeight="1" x14ac:dyDescent="0.25">
      <c r="D334" s="1"/>
      <c r="F334" s="3"/>
      <c r="G334" s="3"/>
      <c r="H334" s="3"/>
      <c r="I334" s="16"/>
      <c r="J334" s="16"/>
      <c r="K334" s="10"/>
      <c r="L334" s="16"/>
      <c r="M334" s="16"/>
      <c r="N334" s="16"/>
      <c r="O334" s="16"/>
      <c r="P334" s="16"/>
      <c r="Q334" s="16"/>
      <c r="T334" s="1"/>
      <c r="U334" s="1"/>
    </row>
    <row r="335" spans="2:25" ht="16.5" customHeight="1" x14ac:dyDescent="0.25">
      <c r="D335" s="1"/>
      <c r="F335" s="3"/>
      <c r="G335" s="3"/>
      <c r="H335" s="3"/>
      <c r="I335" s="3"/>
      <c r="J335" s="81" t="s">
        <v>546</v>
      </c>
      <c r="K335" s="82"/>
      <c r="L335" s="82"/>
      <c r="N335" s="81" t="s">
        <v>547</v>
      </c>
      <c r="O335" s="82"/>
      <c r="P335" s="82"/>
      <c r="Q335" s="65"/>
      <c r="R335" s="78" t="s">
        <v>548</v>
      </c>
      <c r="S335" s="78"/>
      <c r="T335" s="78"/>
      <c r="U335" s="1"/>
    </row>
    <row r="336" spans="2:25" ht="15.75" customHeight="1" x14ac:dyDescent="0.25">
      <c r="D336" s="1"/>
      <c r="F336" s="18"/>
      <c r="G336" s="18"/>
      <c r="H336" s="3"/>
      <c r="I336" s="3"/>
      <c r="J336" s="77" t="s">
        <v>540</v>
      </c>
      <c r="K336" s="84"/>
      <c r="L336" s="84"/>
      <c r="N336" s="77" t="s">
        <v>541</v>
      </c>
      <c r="O336" s="77"/>
      <c r="P336" s="77"/>
      <c r="Q336" s="55"/>
      <c r="R336" s="77" t="s">
        <v>542</v>
      </c>
      <c r="S336" s="77"/>
      <c r="T336" s="77"/>
      <c r="U336" s="1"/>
    </row>
    <row r="337" spans="2:21" ht="15.75" customHeight="1" x14ac:dyDescent="0.25">
      <c r="D337" s="1"/>
      <c r="F337" s="18"/>
      <c r="G337" s="18"/>
      <c r="H337" s="3"/>
      <c r="I337" s="18"/>
      <c r="J337" s="79" t="s">
        <v>543</v>
      </c>
      <c r="K337" s="80"/>
      <c r="L337" s="80"/>
      <c r="M337" s="18"/>
      <c r="N337" s="79" t="s">
        <v>544</v>
      </c>
      <c r="O337" s="80"/>
      <c r="P337" s="80"/>
      <c r="Q337" s="13"/>
      <c r="R337" s="79" t="s">
        <v>545</v>
      </c>
      <c r="S337" s="79"/>
      <c r="T337" s="79"/>
      <c r="U337" s="1"/>
    </row>
    <row r="338" spans="2:21" ht="21" customHeight="1" x14ac:dyDescent="0.25">
      <c r="D338" s="1"/>
      <c r="F338" s="18"/>
      <c r="G338" s="18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2:21" ht="21" customHeight="1" x14ac:dyDescent="0.25">
      <c r="D339" s="1"/>
      <c r="F339" s="3"/>
      <c r="G339" s="3"/>
      <c r="H339" s="1"/>
      <c r="I339" s="3"/>
      <c r="J339" s="3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1" customHeight="1" x14ac:dyDescent="0.25">
      <c r="B340" s="3"/>
      <c r="C340" s="3"/>
      <c r="D340" s="1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ht="23.25" customHeight="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3"/>
      <c r="C344" s="3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46"/>
      <c r="C345" s="4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B346" s="46"/>
      <c r="C346" s="4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2:21" x14ac:dyDescent="0.25"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</sheetData>
  <mergeCells count="17">
    <mergeCell ref="B1:U1"/>
    <mergeCell ref="B2:U2"/>
    <mergeCell ref="B4:U4"/>
    <mergeCell ref="A3:U3"/>
    <mergeCell ref="B319:G319"/>
    <mergeCell ref="B321:G321"/>
    <mergeCell ref="B323:G324"/>
    <mergeCell ref="B326:G328"/>
    <mergeCell ref="J337:L337"/>
    <mergeCell ref="J335:L335"/>
    <mergeCell ref="J336:L336"/>
    <mergeCell ref="N336:P336"/>
    <mergeCell ref="R336:T336"/>
    <mergeCell ref="R335:T335"/>
    <mergeCell ref="R337:T337"/>
    <mergeCell ref="N337:P337"/>
    <mergeCell ref="N335:P335"/>
  </mergeCell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rowBreaks count="3" manualBreakCount="3">
    <brk id="104" max="20" man="1"/>
    <brk id="188" max="20" man="1"/>
    <brk id="286" max="20" man="1"/>
  </rowBreaks>
  <ignoredErrors>
    <ignoredError sqref="U14 U315:U316 U296:U305 U310:U311 U186 U190 U126:U131 U188 U117:U124 U136:U184 U192:U217 U16:U18 U219 U22:U24 U275:U278 U221:U245 U247:U250 U268 U253:U260 U262:U265 U39:U114 U28:U33 U282:U287 U289:U292 U35:U36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6FB9F459-5364-40F1-ACD2-7E0D1DB3D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Lissette Rivas</cp:lastModifiedBy>
  <cp:lastPrinted>2025-04-01T16:21:56Z</cp:lastPrinted>
  <dcterms:created xsi:type="dcterms:W3CDTF">2015-06-05T18:19:34Z</dcterms:created>
  <dcterms:modified xsi:type="dcterms:W3CDTF">2025-04-01T16:22:16Z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