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Compartido Finanza Portal Web/FINANZAS 2025/INGRESOS Y EGRESOS/FEBRERO 2025/"/>
    </mc:Choice>
  </mc:AlternateContent>
  <xr:revisionPtr revIDLastSave="3" documentId="11_104343F2DF95E475CFE0D613167032EA1805F10B" xr6:coauthVersionLast="47" xr6:coauthVersionMax="47" xr10:uidLastSave="{7734DB73-28CA-4510-93D6-D601B68A435E}"/>
  <bookViews>
    <workbookView xWindow="-120" yWindow="-120" windowWidth="29040" windowHeight="15720" xr2:uid="{00000000-000D-0000-FFFF-FFFF00000000}"/>
  </bookViews>
  <sheets>
    <sheet name="Marzo 2025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9" i="1" l="1"/>
  <c r="J179" i="1"/>
  <c r="L162" i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9" i="1" s="1"/>
  <c r="K143" i="1"/>
  <c r="O143" i="1" s="1"/>
  <c r="J143" i="1"/>
  <c r="O126" i="1"/>
  <c r="O79" i="1"/>
  <c r="O73" i="1"/>
  <c r="O71" i="1"/>
  <c r="O80" i="1" s="1"/>
  <c r="L60" i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3" i="1" s="1"/>
  <c r="C57" i="1"/>
  <c r="Q49" i="1"/>
  <c r="Q47" i="1"/>
  <c r="Q50" i="1" s="1"/>
  <c r="K42" i="1"/>
  <c r="J42" i="1"/>
  <c r="L10" i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2" i="1" l="1"/>
  <c r="O40" i="1"/>
  <c r="O82" i="1"/>
</calcChain>
</file>

<file path=xl/sharedStrings.xml><?xml version="1.0" encoding="utf-8"?>
<sst xmlns="http://schemas.openxmlformats.org/spreadsheetml/2006/main" count="476" uniqueCount="295">
  <si>
    <t>COMITE EJECUTOR DE INFRAESTRUCTURAS DE ZONAS TURISTICAS (CEIZTUR)</t>
  </si>
  <si>
    <t>INFORME DE TESORERIA</t>
  </si>
  <si>
    <t>INGRESOS Y EGRESOS</t>
  </si>
  <si>
    <t>CUENTA NO. 2400169440 (Fondo Reponible)</t>
  </si>
  <si>
    <t>Fecha</t>
  </si>
  <si>
    <t>Transferencia</t>
  </si>
  <si>
    <t>Cheque</t>
  </si>
  <si>
    <t>Cuenta Presupuestaria/Referencia</t>
  </si>
  <si>
    <t>No. Cuenta Contable</t>
  </si>
  <si>
    <t>Beneficiario</t>
  </si>
  <si>
    <t>Descripcion</t>
  </si>
  <si>
    <t>Debito</t>
  </si>
  <si>
    <t>Credito</t>
  </si>
  <si>
    <t>Balance</t>
  </si>
  <si>
    <t>Balance Inicial</t>
  </si>
  <si>
    <t>4524000000020</t>
  </si>
  <si>
    <t>Empleados</t>
  </si>
  <si>
    <t>PAGOS NOMINAS NET-BANKING</t>
  </si>
  <si>
    <t>4524000072846</t>
  </si>
  <si>
    <t>DGII</t>
  </si>
  <si>
    <t>IMP. 0.15-4524000000</t>
  </si>
  <si>
    <t>4524000000036</t>
  </si>
  <si>
    <t>4524000054609</t>
  </si>
  <si>
    <t>IMP. 0.15-4524000006</t>
  </si>
  <si>
    <t>939115992755</t>
  </si>
  <si>
    <t>COBRO IMP DGII 0.15%_TRANS TUB</t>
  </si>
  <si>
    <t>939115992488</t>
  </si>
  <si>
    <t>939115992192</t>
  </si>
  <si>
    <t>939115913375</t>
  </si>
  <si>
    <t>939115913048</t>
  </si>
  <si>
    <t>939115912814</t>
  </si>
  <si>
    <t>939115589516</t>
  </si>
  <si>
    <t>939115556402</t>
  </si>
  <si>
    <t>939115536089</t>
  </si>
  <si>
    <t>39115992755</t>
  </si>
  <si>
    <t>PAGO NOMINA TUBANCOEMPRESAS DO</t>
  </si>
  <si>
    <t>39115992488</t>
  </si>
  <si>
    <t>39115992192</t>
  </si>
  <si>
    <t>39115913375</t>
  </si>
  <si>
    <t>39115913048</t>
  </si>
  <si>
    <t>39115912814</t>
  </si>
  <si>
    <t>39115589516</t>
  </si>
  <si>
    <t>39115556402</t>
  </si>
  <si>
    <t>39115536089</t>
  </si>
  <si>
    <t>939140181431</t>
  </si>
  <si>
    <t>939140117160</t>
  </si>
  <si>
    <t>39140181431</t>
  </si>
  <si>
    <t>39140117160</t>
  </si>
  <si>
    <t>939150311193</t>
  </si>
  <si>
    <t>39150311193</t>
  </si>
  <si>
    <t>9990002</t>
  </si>
  <si>
    <t>COMISIÓN MANEJO DE CUENTA</t>
  </si>
  <si>
    <t>TOTAL</t>
  </si>
  <si>
    <t>Realizado por:</t>
  </si>
  <si>
    <t>Aprobado por:</t>
  </si>
  <si>
    <t>Maggy Villar</t>
  </si>
  <si>
    <t>Anyolani Nolasco</t>
  </si>
  <si>
    <t>Jose Luis Mañon</t>
  </si>
  <si>
    <t>Analista y/o Tecnico Financiero</t>
  </si>
  <si>
    <t>Enc. Division Depto. de Contabilidad</t>
  </si>
  <si>
    <t>Encargado Financiero</t>
  </si>
  <si>
    <t xml:space="preserve">  CUENTA UNICA DEL TESORO NO. 100010102384894</t>
  </si>
  <si>
    <t>Cheque/ Lib.</t>
  </si>
  <si>
    <t>2.2.4.4.01</t>
  </si>
  <si>
    <t>Consorcio de Tarjetas Dominicanas, S.A</t>
  </si>
  <si>
    <t>Pago Factura No. 9514, correspondiente al Recargo del Pase Rápido de la Flotilla Vehicular del CEIZTUR, según anexos.</t>
  </si>
  <si>
    <t>2.2.8.5.01</t>
  </si>
  <si>
    <t>Dita Services, SRL</t>
  </si>
  <si>
    <t>Pago Fact. No. 0547. Contratación de Servicio de Fumigación y Desinfección para las Oficinas de la Institución por un Periodo de 6 Meses, destinado a MiPymes, según anexos.</t>
  </si>
  <si>
    <t>2.2.5.4.01</t>
  </si>
  <si>
    <t>Daf Trading, SRL</t>
  </si>
  <si>
    <t>Pago Fact. No. 1768. Contratación de Servicios de Grúas para traslado de los equipos del programa (PNLPB), según anexos.</t>
  </si>
  <si>
    <t>2.6.5.4.02</t>
  </si>
  <si>
    <t>Refriclima HF, SRL</t>
  </si>
  <si>
    <t>Pago factura No. 1121, Adquisición e Instalación de Equipo de Climatización para Distintas Áreas de la Institución, según anexos.</t>
  </si>
  <si>
    <t>2.6.1.4.01</t>
  </si>
  <si>
    <t>Wendy's Muebles, SRL</t>
  </si>
  <si>
    <t>Pago factura No. 0645, Adquisición de electrodomésticos para uso de la institución, según anexos.</t>
  </si>
  <si>
    <t>103609/25</t>
  </si>
  <si>
    <t>COMITE EJECUTOR DE INFRAESTRUCTURAS DE ZONAS TURISTICAS</t>
  </si>
  <si>
    <t>Ingresos correspondientes del 09 al 15/02/2025 (Vuelos Charter)</t>
  </si>
  <si>
    <t>103615/25</t>
  </si>
  <si>
    <t>Ingresos correspondientes del  01 al 15/02/2025 (Vuelos Regulares)</t>
  </si>
  <si>
    <t>2.2.5.1.01</t>
  </si>
  <si>
    <t>XIOMARA DEL CARMEN MARMOLEJOS ACOSTA</t>
  </si>
  <si>
    <t>Pago Factura No.0090; Por el Alquiler de un inmueble que aloja oficinas de la policía de Turismo POLITUR, correspondiente al mes de marzo  2025.</t>
  </si>
  <si>
    <t xml:space="preserve">2.7.2.4.01, </t>
  </si>
  <si>
    <t>CONSTRUCTORA KUKY SILVERIO INDUSTRIAL, SRL</t>
  </si>
  <si>
    <t>Pago Fact. No. 0018, Cub. No.13  Proy. No.379 Contrato No.13-2022; Reconstrucción de las Infraestructuras Recreativas del Malecón de San Pedro de Macorís.</t>
  </si>
  <si>
    <t>2.2.6.2.01</t>
  </si>
  <si>
    <t>Seguros Reservas, SA</t>
  </si>
  <si>
    <t>Pago Factura No. 4718 y 4719.Inclusión, Modificación y aumento en las pólizas  de Seguro No. 2-2-502-0262235 Vehículos de Motor flotilla y 2-2-503-0262255 Responsabilidad Civil de exceso con vigencia del 27 de noviembre 2024 hasta 30 septi</t>
  </si>
  <si>
    <t>2.7.2.4.02, 2.7.2.2.01, 2.7.1.2.01</t>
  </si>
  <si>
    <t>Seconin, SRL</t>
  </si>
  <si>
    <t>Pago fact. No. 0088, Cub. No. 8 Proy. No. 393, Contrato. No. 6-2023; Construcción de Edificio de ADOMPRETUR, Centro Histórico, Provincia Pue</t>
  </si>
  <si>
    <t>103621/25</t>
  </si>
  <si>
    <t>Ingresos correspondientes del 16 al 22/02/2025 (Vuelos Charter)</t>
  </si>
  <si>
    <t>2.2.1.5.01</t>
  </si>
  <si>
    <t>Altice Dominicana, SA</t>
  </si>
  <si>
    <t>Pago Factura No. 2233 - 3082, por los servicios de renta mensual de Internet móvil para las cámaras de vídeo vigilancia instaladas en Playa Macao correspondientes al mes de enero y febrero del 2025.</t>
  </si>
  <si>
    <t>CENTRO DE EXPORTACION E INVERSIONES DE LA REPUBLICA DOMINICANA</t>
  </si>
  <si>
    <t>Pago Factura No. 0073. Cesión de derecho Contrato 32-2021 por los gastos de mantenimiento del edificio del CEI-RD espacio concedido al CEIZTUR, correspondiente al mes de marzo 2025.</t>
  </si>
  <si>
    <t>2.2.8.3.01</t>
  </si>
  <si>
    <t>Tamira Group, SRL</t>
  </si>
  <si>
    <t>Pago factura No. 0199, Servicios de Contratación de Estudios Médicos de preempleo para el CEIZTUR, según anexos.</t>
  </si>
  <si>
    <t>2.3.9.2.01</t>
  </si>
  <si>
    <t>Tech Plus Office Tepluof, SRL</t>
  </si>
  <si>
    <t>Pago factura No. 0093,  Adquisición de Tóner y Cartuchos para uso de la Institución, según anexos.</t>
  </si>
  <si>
    <t>2.3.9.9.05, 2.3.9.8.02, 2.3.9.1.01, 2.3.9.5.01</t>
  </si>
  <si>
    <t>Comercializadora Kimarco, SRL</t>
  </si>
  <si>
    <t>Pago factura No. 0229, Adquisición de Materiales de Limpieza para el uso de la Institución, según anexos</t>
  </si>
  <si>
    <t>2.3.3.1.01</t>
  </si>
  <si>
    <t>MAXIMILIANO ENCARNACION MEJIA</t>
  </si>
  <si>
    <t>Pago factura No. 0070. Adquisición de materiales de Oficina para uso de la institución, según anexos.</t>
  </si>
  <si>
    <t>2.1.5.2.01, 2.1.5.1.01, 2.1.5.3.01, 2.1.1.2.08</t>
  </si>
  <si>
    <t>COMITE EJECUTOR DE INFRAESTRUCTA EN ZONAS TURISTICAS (CEIZTUR)</t>
  </si>
  <si>
    <t>Nómina temporales mes marzo 2025</t>
  </si>
  <si>
    <t>2.1.5.2.01, 2.1.5.1.01, 2.1.5.3.01, 2.1.1.3.01</t>
  </si>
  <si>
    <t>Nómina tramite de pensión mes marzo 2025</t>
  </si>
  <si>
    <t xml:space="preserve">2.1.2.2.05 </t>
  </si>
  <si>
    <t>Nómina militar mes marzo 2025</t>
  </si>
  <si>
    <t>2.3.5.3.01</t>
  </si>
  <si>
    <t>One Color Automotive Options, SRL</t>
  </si>
  <si>
    <t>Pago Factura No. 0441. Adquisición de Neumáticos para unidad vehicular de la Institución, según anexos.</t>
  </si>
  <si>
    <t>2.1.5.2.01, 2.1.5.1.01, 2.1.5.3.01, 2.1.1.1.01</t>
  </si>
  <si>
    <t>Nómina fijos mes de marzo 2025</t>
  </si>
  <si>
    <t>Pago Facts No. 4698,4699,4701 y 4702. Servicio Renovación Pólizas de Seguros No. 2-2-201-0066176, 2-2-801-0050528, 2-2-802-0050530 y 2-2-802-0050536, correspondientes a los Seguros de Incendio y Líneas Aliadas adquiridos por la Institución, según anexos.</t>
  </si>
  <si>
    <t>2.2.9.2.01</t>
  </si>
  <si>
    <t>INSTITUTO DE FORMACION TURISTICA DEL CARIBE</t>
  </si>
  <si>
    <t>Pago factura No. 0964. Correspondiente al servicio de almuerzo para los empleados del CEIZTUR, desde el 27 al 31 de enero 2025, según anexos.</t>
  </si>
  <si>
    <t>Pago factura No.0650, Adquisición de neveras pequeñas para áreas de la institución, según anexos.</t>
  </si>
  <si>
    <t>2.3.1.3.03</t>
  </si>
  <si>
    <t>Constructora Acaya, SRL</t>
  </si>
  <si>
    <t>Pago Fact. No. 0004. Suministro y colocación de tierra negra y césped, con mantenimiento posterior a su colocación en el Malecón Santo Domingo Este, mantenimiento febrero 2025, según anexos.</t>
  </si>
  <si>
    <t xml:space="preserve">2.1.5.2.01, 2.1.5.1.01, 2.1.5.3.01, 2.1.1.2.11 </t>
  </si>
  <si>
    <t>Nómina interinato mes de marzo 2025</t>
  </si>
  <si>
    <t>2.7.2.4.01</t>
  </si>
  <si>
    <t>Camilo J. Hurtado C., Ingenieros Asociados, SRL</t>
  </si>
  <si>
    <t>Pago Fact. No. 0073, Cub. No.16 Proy. No. 386 contrato 25-2022; Reconstrucción de La Plaza del Pueblo de los Pescadores, Las Terrenas, Samaná.</t>
  </si>
  <si>
    <t>2.2.6.3.01</t>
  </si>
  <si>
    <t>HUMANO SEGUROS S A</t>
  </si>
  <si>
    <t>Pago factura No. 3480, Correspondiente al mes de marzo 2025, del Seguro Medico de Salud a los empleados del CEIZTUR, según anexos.</t>
  </si>
  <si>
    <t>2.7.2.5.01</t>
  </si>
  <si>
    <t>MARIO JOSE HURTADO IMBERT</t>
  </si>
  <si>
    <t>Pago Fact. No. 0058, Cub. No. 1 Proy. No.421 Contrato No. 24-2024; Reconstrucción del Muelle Turístico de Miches, Provincia El Seibo. Relanzamiento</t>
  </si>
  <si>
    <t>19/03/2025</t>
  </si>
  <si>
    <t>564</t>
  </si>
  <si>
    <t>2.2.3.1.01, 2.2.4.1.01, 2.2.4.4.01, 2.2.7.2.06, 2.2.8.2.01, 2.2.9.2.01, 2.3.9.2.01, 2.3.9.9.05</t>
  </si>
  <si>
    <t>FONDO REPONIBLE INSTITUCIONAL  COMITE EJECUTOR DE INFRAESTRUCTURA DE ZONAS TURISTICAS (CEIZTUR)</t>
  </si>
  <si>
    <t>103633/25</t>
  </si>
  <si>
    <t>Ingresos correspondientes del 16 al 28/02/2025 (Vulos Charter)</t>
  </si>
  <si>
    <t>103627/25</t>
  </si>
  <si>
    <t>Ingresos correspondientes del 23/02/2025 al 01/03/2025 (Vuelos Regulares)</t>
  </si>
  <si>
    <t>Ing. Julio A. Baez &amp; Asociados, SRL</t>
  </si>
  <si>
    <t>Pago Fact. No. 0157, Cub. No.2, Proy. No. 413 contrato No.15-2024; Construcción Verja Perimetral del Santuario Nacional Santo Cristo de los Milagros, Municipio de Bayaguana, Provincia Monte Plata.</t>
  </si>
  <si>
    <t>20/03/2025</t>
  </si>
  <si>
    <t>592</t>
  </si>
  <si>
    <t>2.2.3.1.01</t>
  </si>
  <si>
    <t>Pago viáticos pronto pago del 10 al 29 de marzo 2025</t>
  </si>
  <si>
    <t>21/03/2025</t>
  </si>
  <si>
    <t>598</t>
  </si>
  <si>
    <t xml:space="preserve">	Constructora AG, SRL</t>
  </si>
  <si>
    <t>Pago fact. No. 0035, Cub. No.9  Proy. No. 388, Cont. No. 29-2022; Reconstrucción de la Vía Domingo Maíz y su Interconexión a la Av. Punta Cana, Distrito Municipal Verón, Punta Cana.</t>
  </si>
  <si>
    <t>Pago viáticos PyD febrero 2025</t>
  </si>
  <si>
    <t>2.2.1.3.01</t>
  </si>
  <si>
    <t>COMPANIA DOMINICANA DE TELEFONOS C POR A</t>
  </si>
  <si>
    <t>Pago Factura No. 0163, Servicios de Renta Mensual de las Flotas del CEIZTUR, correspondiente al mes de febrero de</t>
  </si>
  <si>
    <t>Pago factura  No. 0436. Adquisición de neumáticos para uso de la institución, según anexos.</t>
  </si>
  <si>
    <t>TECHBOX, EIRL</t>
  </si>
  <si>
    <t>Pago Factura No. 0121; Adquisición de  tóners y Cartuchos para uso de la Institución</t>
  </si>
  <si>
    <t>2.2.7.2.06</t>
  </si>
  <si>
    <t>Santo Domingo Motors Company, SA</t>
  </si>
  <si>
    <t>Pago factura No.1709- 1718 - 1717 - 1710-1708-1706-1774-1707-1713-1828-1705, Servicio de Mantenimiento Preventivo y Correctivo para los vehículos de motor adquiridos para POLITUR Y CEIZTUR, según anexos.</t>
  </si>
  <si>
    <t>Viamar, SA</t>
  </si>
  <si>
    <t>Pago Facts. No 4518, 4522, 4528, 4550 y 4614. Servicio de Mantenimiento para las Unidades Vehiculares en Garantía que fueron adquiridas para CEIZ</t>
  </si>
  <si>
    <t>OFFICE TARGET S A</t>
  </si>
  <si>
    <t>Pago factura No. 0372, Adquisición de Tóners y Cartuchos para uso de la Institución</t>
  </si>
  <si>
    <t>Pago Facturas No.4378- 4547-4548- 4565- 4586- 4599- 4730- 4746- 4748; Servicio de Mantenimiento para las Unidades Vehiculares en Garantía que fueron adquiridas para POL</t>
  </si>
  <si>
    <t>Publi Master, EIRL</t>
  </si>
  <si>
    <t>Pago Factura No.0407, Por la aquisicion de buzon de denuncias para la Comision de Integridad Gubernamental y Cumplimiento Normativo, según anexos.</t>
  </si>
  <si>
    <t>Almacenes Casa Vito, SRL</t>
  </si>
  <si>
    <t>Pago Fact. 0107. Contratación de Servicio de Mantenimiento Preventivo y Correctivo Para Barredoras de la Institución, según anexos.</t>
  </si>
  <si>
    <t>Inversiones Tejeda Valera FD, SRL</t>
  </si>
  <si>
    <t>Pago factura No. 0963, Adquisición de Cajas para Organización y Almacenamiento de Archivos en distintos Departamentos, destinado a MiPymes, según anexos.</t>
  </si>
  <si>
    <t>2.3.3.2.01, 2.3.9.5.01</t>
  </si>
  <si>
    <t>Ofisol Suministros y Servicios, EIRL</t>
  </si>
  <si>
    <t>Pago Factura No. 0476; Adquisición de Desechables para uso de la Institución, destinado a Mipyme, Según anexos.</t>
  </si>
  <si>
    <t>2.3.1.1.01</t>
  </si>
  <si>
    <t>LUCEMAS SUPPLY, SRL</t>
  </si>
  <si>
    <t>Pago factura No. 0169, Adquisición de Botellas de Agua para los Operativos de Limpieza del PNLPB, destinado a MiPymes Mujer, según anexos.</t>
  </si>
  <si>
    <t>Pago factura No. 4718-4731-4745-4774-4801-4729-4765,Servicio de Mantenimiento para las Unidades Vehiculares en Garantía que fueron adquiridas para POLITUR, según anexos</t>
  </si>
  <si>
    <t>FRANCHESKA MARTINEZ RAMON</t>
  </si>
  <si>
    <t>Pago Facts. No. 0063 y 0064. Servicio de Desayunos y Almuerzo, para los Brigadistas que estarán participando en los Operativos de Limpieza de Playa y Balnearios (PNLPB) Zona Norte, destinado a MiPymes Mujer, según anexos.</t>
  </si>
  <si>
    <t>2.2.8.7.04</t>
  </si>
  <si>
    <t>Agrimdata &amp; Servicios, SRL</t>
  </si>
  <si>
    <t>Pago factura No. 0045, Servicio por Capacitación  AutoCAD Civil 3D, Intermedio Modulo Planimetría, según anexos.</t>
  </si>
  <si>
    <t>2.1.1.2.06</t>
  </si>
  <si>
    <t>Nomina brigadistas sargazo marzo 2025.</t>
  </si>
  <si>
    <t>Auto Servicio Automotriz Inteligente RD, Auto Sai RD SRL</t>
  </si>
  <si>
    <t>Pago factura No.2178- 2179 - 2180 - 2181, Servicio de Mantenimiento  y reparación para  Vehículos de Motor de la institución, según anexos.</t>
  </si>
  <si>
    <t>2.3.7.1.05</t>
  </si>
  <si>
    <t>B&amp;F MERCANTIL, SRL</t>
  </si>
  <si>
    <t>Pago factura No. 1177, Adquisición de los insumos para mantenimiento de maquinarias y equipos para el PNLPB.</t>
  </si>
  <si>
    <t>Nomina brigadistas marzo 2025.</t>
  </si>
  <si>
    <t>Laboratorios Orbis, SA</t>
  </si>
  <si>
    <t>Pago factura No. 4002, 4003, 4004. Servicio Contratación de Rellenado Agua Potable en botellones para la Institución hasta agotar monto contratado, según anexos.</t>
  </si>
  <si>
    <t>Pago viáticos ingeniería febrero 2025</t>
  </si>
  <si>
    <t>2.2.8.7.05</t>
  </si>
  <si>
    <t>Arquitectura EIRL</t>
  </si>
  <si>
    <t>Pago factura No. 0031 Renovacin de Simo Guia de analisis de edificiacion para uso de la Instirucion, según anexos</t>
  </si>
  <si>
    <t>704</t>
  </si>
  <si>
    <t>ARQUICONSTRUSA S A</t>
  </si>
  <si>
    <t>Pago Fact. No. 0016, Cub. No.13,  Proy. No.389, Contrato No. 28-2022; Reconstrucción Vía de Acceso al Salto de Aguas Blancas, Municipio de Constanza, La Vega.</t>
  </si>
  <si>
    <t>28/03/2025</t>
  </si>
  <si>
    <t>712</t>
  </si>
  <si>
    <t>2.7.2.2.01, 2.7.1.2.01, 2.7.2.4.02</t>
  </si>
  <si>
    <t xml:space="preserve">	Grupo Marfa, SRL</t>
  </si>
  <si>
    <t>Pago Fact. No. 0164, Cub. No.20 Proy. No.371 Cont. No.2-2022; Mejoramiento del Malecón Santo Domingo Este.</t>
  </si>
  <si>
    <t>Pago viáticos pronto pago del 25 de marzo al 12 de abril 2025</t>
  </si>
  <si>
    <t>Capacitación Especializada (CAES), SRL</t>
  </si>
  <si>
    <t>Pago factura No. 0642.  Capacitación Taller Gestión Exitosa de Almacén para tres colaboradores de la institución (Virtual), según anexos.</t>
  </si>
  <si>
    <t>2.3.9.9.04, 2.3.6.3.04</t>
  </si>
  <si>
    <t>Tecnofijaciones de Dominicana, SRL</t>
  </si>
  <si>
    <t>Pago factura No. 0704. Adquisición de Herramientas para la Brigada del Programa Nacional de Limpieza de Playas y Balnearios del (PNLPB). Destinado a MiPymes, según anexos.</t>
  </si>
  <si>
    <t>2.7.2.1.01, 2.7.2.7.01, 2.7.2.4.02</t>
  </si>
  <si>
    <t>Edinsa, SRL</t>
  </si>
  <si>
    <t>Pago Fact. No.0108 Cub. No.7 Proy. No.372 Contrato No.5-2022; Mejoramiento del Frente Costero de la Playa Sosua, Provincia Puerto Plata (Plaza Sur), Lote 1.</t>
  </si>
  <si>
    <t>2.6.5.7.01, 2.3.6.3.04</t>
  </si>
  <si>
    <t>Khalicco Investments, SRL</t>
  </si>
  <si>
    <t>Pago factura No. 1363. Adquisición de Herramientas para la Brigada del Programa Nacional de Limpieza de Playas y Balnearios del (PNLPB). Destinado a MiPymes, según anexos.</t>
  </si>
  <si>
    <t>Pago Facturas No. 0983-0976. Correspondiente al servicio de almuerzo para los empleados del CEIZTUR, desde el 17 al 21 y del 24 al 28 de febrero del 2025, según anexos</t>
  </si>
  <si>
    <t>2.7.1.2.01</t>
  </si>
  <si>
    <t>Codom, SRL</t>
  </si>
  <si>
    <t>Pago fact. No.0046, Cub. No.8, Proy. No.397, contrato No.18-2023. Construcción de Plaza Multiuso en el municipio de Santa Cruz, Provincia El Seibo.</t>
  </si>
  <si>
    <t>Alconci Ingeniería, SRL</t>
  </si>
  <si>
    <t>Pago Fact. No. 0018, Cub. No.11, Proy. No. 400 contrato No.21-2023; Construcción de Estacionamiento Vehicular para Visitantes de la Playa Bayahíbe, Provincia La Altagracia.</t>
  </si>
  <si>
    <t>2.7.2.7.01</t>
  </si>
  <si>
    <t>Benesta, SRL</t>
  </si>
  <si>
    <t>Pago Fact. No. 0077, Cub. No.2 Proy. No.423 Contrato No. 30-2024; Reparación del Malecón Santo Domingo Este, Provincia Santo Domingo.</t>
  </si>
  <si>
    <t>Mytrak Technology, SRL</t>
  </si>
  <si>
    <t>Pago Factura No. 0245, Servicio de monitoreo de GPS de la flotilla vehicular del CEIZTUR, correspondiente al mes de febrero 2025, según anexos.</t>
  </si>
  <si>
    <t>2.7.2.1.01</t>
  </si>
  <si>
    <t>Ena Ingeniería y Materiales, SRL</t>
  </si>
  <si>
    <t>Pago Fact. No. 0018, Cub. No. 4 y Final mas devolución de vicios ocultos, Proy. No. 407 Contrato No. 34-2023; Habilitación de la Red de Distribución de Agua Potable del Malecón de Santo Domingo Este, Provincia Santo Domingo.</t>
  </si>
  <si>
    <t>Pronto pago el 31 de marzo y del 01 al 12 de abril 2025</t>
  </si>
  <si>
    <t>Agencia Bella, SAS.</t>
  </si>
  <si>
    <t>Pago Factura No. 0205. Contratación de Servicio de Mantenimiento Preventivo y Correctivo para Motocicleta Utilizada para Mensajería Externa del CEIZTUR, según anexos.</t>
  </si>
  <si>
    <t>777</t>
  </si>
  <si>
    <t>Consorcio PPNorte</t>
  </si>
  <si>
    <t>Pago Fact. No.0004, Cub. No.4 Proy. No.373 Contrato No. 7-2022; Mejoramiento del Frente Costero de la Playa Sosua, Provincia Puerto Plata (Plaza Norte) Lote 2.</t>
  </si>
  <si>
    <t>783</t>
  </si>
  <si>
    <t>2.7.2.4.01, 2.7.1.2.01</t>
  </si>
  <si>
    <t>INVERSIONES TROPICANA C POR A</t>
  </si>
  <si>
    <t>Pago Fact. No. 0512, Cub. No. 1 Proy. No.415  Contrato No. 16-2024; Reconstrucción de Parques en el Municipio de Santa Bárbara de Samaná, Provincia Samaná: Lote 2: Reconstrucción del parque Glorieta a Santa Barbara y su entorno municipio Santa Barbara.</t>
  </si>
  <si>
    <t>787</t>
  </si>
  <si>
    <t>2.7.2.4.01, 2.7.1.2.01, 2.7.2.4.02</t>
  </si>
  <si>
    <t>Malespin Constructora, SRL</t>
  </si>
  <si>
    <t>Pago Fact. No. 0283, Cub. No.11, Proy. No. 394, Contrato No. 07-2023; Reconstrucción del Parque Nacional Submarino La Caleta, Provincia Santo Domingo.</t>
  </si>
  <si>
    <t>791</t>
  </si>
  <si>
    <t>Pago Fact. No. 0017, Cub. No.14,  Proy. No.389, Contrato No. 28-2022; Reconstrucción Vía de Acceso al Salto de Aguas Blancas, Municipio de Constanza, La Vega.</t>
  </si>
  <si>
    <t>795</t>
  </si>
  <si>
    <t>Constructora Fixsa, SRL</t>
  </si>
  <si>
    <t>Pago fact. No.0064, Cub. No.13,  Proy. No.374 Contrato No.8-2022; Mejoramiento del Drenaje Pluvial y Obras Complementarias, Malecón Santa Barbara Samaná. Lote 1 Mejoramiento del Drenaje Pluvial del Malecón Santa Barbara, Samaná.</t>
  </si>
  <si>
    <t>103639/25</t>
  </si>
  <si>
    <t>Ingresos correspondientes del 02 al 08/03/2025 (Vuelos Charter)</t>
  </si>
  <si>
    <t>FONDOS PARA PRESERVACION DE LA ZONA COLONIAL</t>
  </si>
  <si>
    <t>CUENTA NO. 9604337130 (Cuenta Scrow)</t>
  </si>
  <si>
    <t>Transferencia/ No. Comunicación</t>
  </si>
  <si>
    <t>NA</t>
  </si>
  <si>
    <t>CONSORCIO- TO-DO-CO</t>
  </si>
  <si>
    <t>pago de la factura comprobante gubernamental No. B1500000006 de fecha 20 de febrero del presente año por concepto de: Restauración del Monumento Alcázar de Colon Ciudad Colonial, Distrito Nacional, relanzamiento.</t>
  </si>
  <si>
    <t>Colector de Impuesto Internos</t>
  </si>
  <si>
    <t>Retencion 30% ITBIS  por Pago de la factura comprobante gubernamental No. B1500000006 de fecha 20 de febrero del presente año por concepto de: Restauración del Monumento Alcázar de Colon Ciudad Colonial, Distrito Nacional, relanzamiento.</t>
  </si>
  <si>
    <t>Retencion 5% ISR por Pago de la factura comprobante gubernamental No. B1500000006 de fecha 20 de febrero del presente año por concepto de: Restauración del Monumento Alcázar de Colon Ciudad Colonial, Distrito Nacional, relanzamiento.</t>
  </si>
  <si>
    <t>Fondo de Pensiones de los Trabajadores de la Construccion (Fopetcons)</t>
  </si>
  <si>
    <t>Retencion 1% Ley 686-01 por pago Pago de la factura comprobante gubernamental No. B1500000006 de fecha 20 de febrero del presente año por concepto de: Restauración del Monumento Alcázar de Colon Ciudad Colonial, Distrito Nacional, relanzamiento.</t>
  </si>
  <si>
    <t>Colegeio Dominicano de Ingenieros, Arquitectos y Agrimesores (CODIA)</t>
  </si>
  <si>
    <t>Retencion 0.1 X 1000 por Pago de la factura comprobante gubernamental No. B1500000006 de fecha 20 de febrero del presente año por concepto de: Restauración del Monumento Alcázar de Colon Ciudad Colonial, Distrito Nacional, relanzamiento.</t>
  </si>
  <si>
    <t>4524000000021</t>
  </si>
  <si>
    <t>BANRESERVAS</t>
  </si>
  <si>
    <t>COMISION TRANSFERENCIA ORDENAD</t>
  </si>
  <si>
    <t>4524000000018</t>
  </si>
  <si>
    <t>4524000000015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</si>
  <si>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</si>
  <si>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4524000000014</t>
  </si>
  <si>
    <t>4524000000012</t>
  </si>
  <si>
    <t>4524000014911</t>
  </si>
  <si>
    <t>IMP. 0.15- 0009100085</t>
  </si>
  <si>
    <t>4524000014915</t>
  </si>
  <si>
    <t>IMP. 0.15- 0009100080</t>
  </si>
  <si>
    <t>4524000014912</t>
  </si>
  <si>
    <t>IMP. 0.15- 0009100089</t>
  </si>
  <si>
    <t>4524000014914</t>
  </si>
  <si>
    <t>4524000014913</t>
  </si>
  <si>
    <t>IMP. 0.15- 0009100082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</si>
</sst>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indexed="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3" fillId="0" borderId="0" xfId="0" applyFont="1" applyAlignment="1">
      <alignment horizontal="center"/>
    </xf>
    <xf numFmtId="0" fontId="2" fillId="0" borderId="5" xfId="0" applyFont="1" applyBorder="1"/>
    <xf numFmtId="14" fontId="3" fillId="0" borderId="0" xfId="0" applyNumberFormat="1" applyFont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43" fontId="3" fillId="2" borderId="6" xfId="1" applyFont="1" applyFill="1" applyBorder="1" applyAlignment="1">
      <alignment horizontal="center"/>
    </xf>
    <xf numFmtId="0" fontId="3" fillId="0" borderId="0" xfId="0" applyFont="1"/>
    <xf numFmtId="43" fontId="2" fillId="0" borderId="0" xfId="1" applyFont="1"/>
    <xf numFmtId="14" fontId="4" fillId="3" borderId="7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/>
    </xf>
    <xf numFmtId="0" fontId="2" fillId="0" borderId="7" xfId="0" applyFont="1" applyBorder="1"/>
    <xf numFmtId="0" fontId="2" fillId="3" borderId="7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/>
    </xf>
    <xf numFmtId="43" fontId="2" fillId="0" borderId="7" xfId="1" applyFont="1" applyBorder="1"/>
    <xf numFmtId="43" fontId="2" fillId="0" borderId="0" xfId="0" applyNumberFormat="1" applyFont="1"/>
    <xf numFmtId="43" fontId="2" fillId="0" borderId="2" xfId="1" applyFont="1" applyBorder="1"/>
    <xf numFmtId="0" fontId="3" fillId="0" borderId="0" xfId="0" applyFont="1" applyAlignment="1">
      <alignment horizontal="right"/>
    </xf>
    <xf numFmtId="43" fontId="3" fillId="0" borderId="8" xfId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4" fontId="2" fillId="0" borderId="7" xfId="0" applyNumberFormat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wrapText="1"/>
    </xf>
    <xf numFmtId="43" fontId="2" fillId="3" borderId="7" xfId="1" applyFont="1" applyFill="1" applyBorder="1"/>
    <xf numFmtId="0" fontId="2" fillId="0" borderId="7" xfId="0" applyFont="1" applyBorder="1" applyAlignment="1">
      <alignment horizontal="left" wrapText="1"/>
    </xf>
    <xf numFmtId="43" fontId="2" fillId="0" borderId="5" xfId="1" applyFont="1" applyBorder="1"/>
    <xf numFmtId="4" fontId="2" fillId="0" borderId="7" xfId="0" applyNumberFormat="1" applyFont="1" applyBorder="1" applyAlignment="1">
      <alignment wrapText="1"/>
    </xf>
    <xf numFmtId="14" fontId="2" fillId="3" borderId="7" xfId="0" applyNumberFormat="1" applyFont="1" applyFill="1" applyBorder="1" applyAlignment="1">
      <alignment horizontal="left"/>
    </xf>
    <xf numFmtId="0" fontId="2" fillId="3" borderId="7" xfId="0" applyFont="1" applyFill="1" applyBorder="1"/>
    <xf numFmtId="0" fontId="2" fillId="3" borderId="7" xfId="0" applyFont="1" applyFill="1" applyBorder="1" applyAlignment="1">
      <alignment wrapText="1"/>
    </xf>
    <xf numFmtId="14" fontId="2" fillId="0" borderId="7" xfId="0" applyNumberFormat="1" applyFont="1" applyBorder="1"/>
    <xf numFmtId="0" fontId="2" fillId="0" borderId="7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5/Disponibilidad%202025/Informe%20tesoreria%202025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5/Disponibilidad%202025/Informe%20tesoreria%202025.xlsx?3F89CA2B" TargetMode="External"/><Relationship Id="rId1" Type="http://schemas.openxmlformats.org/officeDocument/2006/relationships/externalLinkPath" Target="file:///\\3F89CA2B\Informe%20tesoreria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5/Disponibilidad%202025/Analisis%20de%20Disponiblidad%20%202025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5/Disponibilidad%202025/Analisis%20de%20Disponiblidad%20%202025.xlsx?3F89CA2B" TargetMode="External"/><Relationship Id="rId1" Type="http://schemas.openxmlformats.org/officeDocument/2006/relationships/externalLinkPath" Target="file:///\\3F89CA2B\Analisis%20de%20Disponiblidad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c 2024"/>
      <sheetName val="Enero 2025"/>
      <sheetName val="Febrero 2025"/>
      <sheetName val="Marzo 2025"/>
      <sheetName val="Abril 2025"/>
    </sheetNames>
    <sheetDataSet>
      <sheetData sheetId="0"/>
      <sheetData sheetId="1">
        <row r="145">
          <cell r="L145">
            <v>236337790.94999996</v>
          </cell>
        </row>
      </sheetData>
      <sheetData sheetId="2">
        <row r="96">
          <cell r="L96">
            <v>3523051.9300000011</v>
          </cell>
        </row>
        <row r="175">
          <cell r="L175">
            <v>509725796.90383315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sponibilidad 2025"/>
      <sheetName val="Nota Enero 2025"/>
      <sheetName val="Nota Feb 2025"/>
      <sheetName val="Nota Marzo 2025"/>
      <sheetName val="Nota Abril 2025"/>
    </sheetNames>
    <sheetDataSet>
      <sheetData sheetId="0">
        <row r="85">
          <cell r="O85">
            <v>-181487629.49000001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88"/>
  <sheetViews>
    <sheetView tabSelected="1" workbookViewId="0">
      <selection activeCell="H17" sqref="H17"/>
    </sheetView>
  </sheetViews>
  <sheetFormatPr baseColWidth="10" defaultRowHeight="18" x14ac:dyDescent="0.35"/>
  <cols>
    <col min="1" max="1" width="2.28515625" style="4" customWidth="1"/>
    <col min="2" max="2" width="4" style="4" customWidth="1"/>
    <col min="3" max="3" width="14.140625" style="4" customWidth="1"/>
    <col min="4" max="4" width="25.7109375" style="4" customWidth="1"/>
    <col min="5" max="5" width="20.7109375" style="4" customWidth="1"/>
    <col min="6" max="6" width="25.7109375" style="4" customWidth="1"/>
    <col min="7" max="7" width="19.140625" style="4" customWidth="1"/>
    <col min="8" max="8" width="79.7109375" style="4" customWidth="1"/>
    <col min="9" max="9" width="93.28515625" style="4" customWidth="1"/>
    <col min="10" max="10" width="18.28515625" style="4" bestFit="1" customWidth="1"/>
    <col min="11" max="11" width="24.85546875" style="4" customWidth="1"/>
    <col min="12" max="12" width="18.28515625" style="4" bestFit="1" customWidth="1"/>
    <col min="13" max="13" width="3.28515625" style="4" customWidth="1"/>
    <col min="14" max="14" width="11.42578125" style="4"/>
    <col min="15" max="15" width="20.42578125" style="4" customWidth="1"/>
    <col min="16" max="16" width="11.42578125" style="4"/>
    <col min="17" max="17" width="14" style="4" bestFit="1" customWidth="1"/>
    <col min="18" max="16384" width="11.42578125" style="4"/>
  </cols>
  <sheetData>
    <row r="2" spans="2:13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3" x14ac:dyDescent="0.35">
      <c r="B3" s="5"/>
      <c r="C3" s="6" t="s">
        <v>0</v>
      </c>
      <c r="D3" s="6"/>
      <c r="E3" s="6"/>
      <c r="F3" s="6"/>
      <c r="G3" s="6"/>
      <c r="H3" s="6"/>
      <c r="I3" s="6"/>
      <c r="J3" s="6"/>
      <c r="K3" s="6"/>
      <c r="L3" s="6"/>
      <c r="M3" s="7"/>
    </row>
    <row r="4" spans="2:13" x14ac:dyDescent="0.35">
      <c r="B4" s="5"/>
      <c r="C4" s="6" t="s">
        <v>1</v>
      </c>
      <c r="D4" s="6"/>
      <c r="E4" s="6"/>
      <c r="F4" s="6"/>
      <c r="G4" s="6"/>
      <c r="H4" s="6"/>
      <c r="I4" s="6"/>
      <c r="J4" s="6"/>
      <c r="K4" s="6"/>
      <c r="L4" s="6"/>
      <c r="M4" s="7"/>
    </row>
    <row r="5" spans="2:13" x14ac:dyDescent="0.35">
      <c r="B5" s="5"/>
      <c r="C5" s="6" t="s">
        <v>2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2:13" x14ac:dyDescent="0.35">
      <c r="B6" s="5"/>
      <c r="C6" s="6" t="s">
        <v>3</v>
      </c>
      <c r="D6" s="6"/>
      <c r="E6" s="6"/>
      <c r="F6" s="6"/>
      <c r="G6" s="6"/>
      <c r="H6" s="6"/>
      <c r="I6" s="6"/>
      <c r="J6" s="6"/>
      <c r="K6" s="6"/>
      <c r="L6" s="6"/>
      <c r="M6" s="7"/>
    </row>
    <row r="7" spans="2:13" x14ac:dyDescent="0.35">
      <c r="B7" s="5"/>
      <c r="C7" s="8">
        <v>45747</v>
      </c>
      <c r="D7" s="8"/>
      <c r="E7" s="8"/>
      <c r="F7" s="8"/>
      <c r="G7" s="8"/>
      <c r="H7" s="8"/>
      <c r="I7" s="8"/>
      <c r="J7" s="8"/>
      <c r="K7" s="8"/>
      <c r="L7" s="8"/>
      <c r="M7" s="7"/>
    </row>
    <row r="8" spans="2:13" x14ac:dyDescent="0.35">
      <c r="B8" s="5"/>
      <c r="M8" s="7"/>
    </row>
    <row r="9" spans="2:13" ht="54" x14ac:dyDescent="0.35">
      <c r="B9" s="5"/>
      <c r="C9" s="9" t="s">
        <v>4</v>
      </c>
      <c r="D9" s="9" t="s">
        <v>5</v>
      </c>
      <c r="E9" s="9" t="s">
        <v>6</v>
      </c>
      <c r="F9" s="10" t="s">
        <v>7</v>
      </c>
      <c r="G9" s="10" t="s">
        <v>8</v>
      </c>
      <c r="H9" s="9" t="s">
        <v>9</v>
      </c>
      <c r="I9" s="9" t="s">
        <v>10</v>
      </c>
      <c r="J9" s="11" t="s">
        <v>11</v>
      </c>
      <c r="K9" s="11" t="s">
        <v>12</v>
      </c>
      <c r="L9" s="9" t="s">
        <v>13</v>
      </c>
      <c r="M9" s="7"/>
    </row>
    <row r="10" spans="2:13" x14ac:dyDescent="0.35">
      <c r="B10" s="5"/>
      <c r="K10" s="12" t="s">
        <v>14</v>
      </c>
      <c r="L10" s="13">
        <f>+'[1]Febrero 2025'!L96</f>
        <v>3523051.9300000011</v>
      </c>
      <c r="M10" s="7"/>
    </row>
    <row r="11" spans="2:13" x14ac:dyDescent="0.35">
      <c r="B11" s="5"/>
      <c r="C11" s="14">
        <v>45719</v>
      </c>
      <c r="D11" s="15" t="s">
        <v>15</v>
      </c>
      <c r="E11" s="16"/>
      <c r="F11" s="16"/>
      <c r="G11" s="16"/>
      <c r="H11" s="17" t="s">
        <v>16</v>
      </c>
      <c r="I11" s="18" t="s">
        <v>17</v>
      </c>
      <c r="J11" s="16"/>
      <c r="K11" s="19">
        <v>161422.5</v>
      </c>
      <c r="L11" s="19">
        <f t="shared" ref="L11:L39" si="0">+L10+J11-K11</f>
        <v>3361629.4300000011</v>
      </c>
      <c r="M11" s="7"/>
    </row>
    <row r="12" spans="2:13" x14ac:dyDescent="0.35">
      <c r="B12" s="5"/>
      <c r="C12" s="14">
        <v>45720</v>
      </c>
      <c r="D12" s="15" t="s">
        <v>18</v>
      </c>
      <c r="E12" s="16"/>
      <c r="F12" s="16"/>
      <c r="G12" s="16"/>
      <c r="H12" s="18" t="s">
        <v>19</v>
      </c>
      <c r="I12" s="18" t="s">
        <v>20</v>
      </c>
      <c r="J12" s="16"/>
      <c r="K12" s="19">
        <v>242.13</v>
      </c>
      <c r="L12" s="19">
        <f t="shared" si="0"/>
        <v>3361387.3000000012</v>
      </c>
      <c r="M12" s="7"/>
    </row>
    <row r="13" spans="2:13" x14ac:dyDescent="0.35">
      <c r="B13" s="5"/>
      <c r="C13" s="14">
        <v>45720</v>
      </c>
      <c r="D13" s="15" t="s">
        <v>21</v>
      </c>
      <c r="E13" s="16"/>
      <c r="F13" s="16"/>
      <c r="G13" s="16"/>
      <c r="H13" s="17" t="s">
        <v>16</v>
      </c>
      <c r="I13" s="18" t="s">
        <v>17</v>
      </c>
      <c r="J13" s="16"/>
      <c r="K13" s="19">
        <v>269137.5</v>
      </c>
      <c r="L13" s="19">
        <f t="shared" si="0"/>
        <v>3092249.8000000012</v>
      </c>
      <c r="M13" s="7"/>
    </row>
    <row r="14" spans="2:13" x14ac:dyDescent="0.35">
      <c r="B14" s="5"/>
      <c r="C14" s="14">
        <v>45721</v>
      </c>
      <c r="D14" s="15" t="s">
        <v>22</v>
      </c>
      <c r="E14" s="16"/>
      <c r="F14" s="16"/>
      <c r="G14" s="16"/>
      <c r="H14" s="18" t="s">
        <v>19</v>
      </c>
      <c r="I14" s="18" t="s">
        <v>23</v>
      </c>
      <c r="J14" s="16"/>
      <c r="K14" s="19">
        <v>403.71</v>
      </c>
      <c r="L14" s="19">
        <f t="shared" si="0"/>
        <v>3091846.0900000012</v>
      </c>
      <c r="M14" s="7"/>
    </row>
    <row r="15" spans="2:13" x14ac:dyDescent="0.35">
      <c r="B15" s="5"/>
      <c r="C15" s="14">
        <v>45723</v>
      </c>
      <c r="D15" s="15" t="s">
        <v>24</v>
      </c>
      <c r="E15" s="16"/>
      <c r="F15" s="16"/>
      <c r="G15" s="16"/>
      <c r="H15" s="18" t="s">
        <v>19</v>
      </c>
      <c r="I15" s="18" t="s">
        <v>25</v>
      </c>
      <c r="J15" s="16"/>
      <c r="K15" s="19">
        <v>26.3</v>
      </c>
      <c r="L15" s="19">
        <f t="shared" si="0"/>
        <v>3091819.7900000014</v>
      </c>
      <c r="M15" s="7"/>
    </row>
    <row r="16" spans="2:13" x14ac:dyDescent="0.35">
      <c r="B16" s="5"/>
      <c r="C16" s="14">
        <v>45723</v>
      </c>
      <c r="D16" s="15" t="s">
        <v>26</v>
      </c>
      <c r="E16" s="16"/>
      <c r="F16" s="16"/>
      <c r="G16" s="16"/>
      <c r="H16" s="18" t="s">
        <v>19</v>
      </c>
      <c r="I16" s="18" t="s">
        <v>25</v>
      </c>
      <c r="J16" s="16"/>
      <c r="K16" s="19">
        <v>26.3</v>
      </c>
      <c r="L16" s="19">
        <f t="shared" si="0"/>
        <v>3091793.4900000016</v>
      </c>
      <c r="M16" s="7"/>
    </row>
    <row r="17" spans="2:13" x14ac:dyDescent="0.35">
      <c r="B17" s="5"/>
      <c r="C17" s="14">
        <v>45723</v>
      </c>
      <c r="D17" s="15" t="s">
        <v>27</v>
      </c>
      <c r="E17" s="16"/>
      <c r="F17" s="16"/>
      <c r="G17" s="16"/>
      <c r="H17" s="18" t="s">
        <v>19</v>
      </c>
      <c r="I17" s="18" t="s">
        <v>25</v>
      </c>
      <c r="J17" s="16"/>
      <c r="K17" s="19">
        <v>32.049999999999997</v>
      </c>
      <c r="L17" s="19">
        <f t="shared" si="0"/>
        <v>3091761.4400000018</v>
      </c>
      <c r="M17" s="7"/>
    </row>
    <row r="18" spans="2:13" x14ac:dyDescent="0.35">
      <c r="B18" s="5"/>
      <c r="C18" s="14">
        <v>45723</v>
      </c>
      <c r="D18" s="15" t="s">
        <v>28</v>
      </c>
      <c r="E18" s="16"/>
      <c r="F18" s="16"/>
      <c r="G18" s="16"/>
      <c r="H18" s="18" t="s">
        <v>19</v>
      </c>
      <c r="I18" s="18" t="s">
        <v>25</v>
      </c>
      <c r="J18" s="16"/>
      <c r="K18" s="19">
        <v>26.3</v>
      </c>
      <c r="L18" s="19">
        <f t="shared" si="0"/>
        <v>3091735.140000002</v>
      </c>
      <c r="M18" s="7"/>
    </row>
    <row r="19" spans="2:13" x14ac:dyDescent="0.35">
      <c r="B19" s="5"/>
      <c r="C19" s="14">
        <v>45723</v>
      </c>
      <c r="D19" s="15" t="s">
        <v>29</v>
      </c>
      <c r="E19" s="16"/>
      <c r="F19" s="16"/>
      <c r="G19" s="16"/>
      <c r="H19" s="18" t="s">
        <v>19</v>
      </c>
      <c r="I19" s="18" t="s">
        <v>25</v>
      </c>
      <c r="J19" s="16"/>
      <c r="K19" s="19">
        <v>26.3</v>
      </c>
      <c r="L19" s="19">
        <f t="shared" si="0"/>
        <v>3091708.8400000022</v>
      </c>
      <c r="M19" s="7"/>
    </row>
    <row r="20" spans="2:13" x14ac:dyDescent="0.35">
      <c r="B20" s="5"/>
      <c r="C20" s="14">
        <v>45723</v>
      </c>
      <c r="D20" s="15" t="s">
        <v>30</v>
      </c>
      <c r="E20" s="16"/>
      <c r="F20" s="16"/>
      <c r="G20" s="16"/>
      <c r="H20" s="18" t="s">
        <v>19</v>
      </c>
      <c r="I20" s="18" t="s">
        <v>25</v>
      </c>
      <c r="J20" s="16"/>
      <c r="K20" s="19">
        <v>32.049999999999997</v>
      </c>
      <c r="L20" s="19">
        <f t="shared" si="0"/>
        <v>3091676.7900000024</v>
      </c>
      <c r="M20" s="7"/>
    </row>
    <row r="21" spans="2:13" x14ac:dyDescent="0.35">
      <c r="B21" s="5"/>
      <c r="C21" s="14">
        <v>45723</v>
      </c>
      <c r="D21" s="15" t="s">
        <v>31</v>
      </c>
      <c r="E21" s="16"/>
      <c r="F21" s="16"/>
      <c r="G21" s="16"/>
      <c r="H21" s="18" t="s">
        <v>19</v>
      </c>
      <c r="I21" s="18" t="s">
        <v>25</v>
      </c>
      <c r="J21" s="16"/>
      <c r="K21" s="19">
        <v>64.099999999999994</v>
      </c>
      <c r="L21" s="19">
        <f t="shared" si="0"/>
        <v>3091612.6900000023</v>
      </c>
      <c r="M21" s="7"/>
    </row>
    <row r="22" spans="2:13" x14ac:dyDescent="0.35">
      <c r="B22" s="5"/>
      <c r="C22" s="14">
        <v>45723</v>
      </c>
      <c r="D22" s="15" t="s">
        <v>32</v>
      </c>
      <c r="E22" s="16"/>
      <c r="F22" s="16"/>
      <c r="G22" s="16"/>
      <c r="H22" s="18" t="s">
        <v>19</v>
      </c>
      <c r="I22" s="18" t="s">
        <v>25</v>
      </c>
      <c r="J22" s="16"/>
      <c r="K22" s="19">
        <v>88.73</v>
      </c>
      <c r="L22" s="19">
        <f t="shared" si="0"/>
        <v>3091523.9600000023</v>
      </c>
      <c r="M22" s="7"/>
    </row>
    <row r="23" spans="2:13" x14ac:dyDescent="0.35">
      <c r="B23" s="5"/>
      <c r="C23" s="14">
        <v>45723</v>
      </c>
      <c r="D23" s="15" t="s">
        <v>33</v>
      </c>
      <c r="E23" s="16"/>
      <c r="F23" s="16"/>
      <c r="G23" s="16"/>
      <c r="H23" s="18" t="s">
        <v>19</v>
      </c>
      <c r="I23" s="18" t="s">
        <v>25</v>
      </c>
      <c r="J23" s="16"/>
      <c r="K23" s="19">
        <v>48.58</v>
      </c>
      <c r="L23" s="19">
        <f t="shared" si="0"/>
        <v>3091475.3800000022</v>
      </c>
      <c r="M23" s="7"/>
    </row>
    <row r="24" spans="2:13" x14ac:dyDescent="0.35">
      <c r="B24" s="5"/>
      <c r="C24" s="14">
        <v>45723</v>
      </c>
      <c r="D24" s="15" t="s">
        <v>34</v>
      </c>
      <c r="E24" s="16"/>
      <c r="F24" s="16"/>
      <c r="G24" s="16"/>
      <c r="H24" s="17" t="s">
        <v>16</v>
      </c>
      <c r="I24" s="18" t="s">
        <v>35</v>
      </c>
      <c r="J24" s="16"/>
      <c r="K24" s="19">
        <v>17535</v>
      </c>
      <c r="L24" s="19">
        <f t="shared" si="0"/>
        <v>3073940.3800000022</v>
      </c>
      <c r="M24" s="7"/>
    </row>
    <row r="25" spans="2:13" x14ac:dyDescent="0.35">
      <c r="B25" s="5"/>
      <c r="C25" s="14">
        <v>45723</v>
      </c>
      <c r="D25" s="15" t="s">
        <v>36</v>
      </c>
      <c r="E25" s="16"/>
      <c r="F25" s="16"/>
      <c r="G25" s="16"/>
      <c r="H25" s="17" t="s">
        <v>16</v>
      </c>
      <c r="I25" s="18" t="s">
        <v>35</v>
      </c>
      <c r="J25" s="16"/>
      <c r="K25" s="19">
        <v>17535</v>
      </c>
      <c r="L25" s="19">
        <f t="shared" si="0"/>
        <v>3056405.3800000022</v>
      </c>
      <c r="M25" s="7"/>
    </row>
    <row r="26" spans="2:13" x14ac:dyDescent="0.35">
      <c r="B26" s="5"/>
      <c r="C26" s="14">
        <v>45723</v>
      </c>
      <c r="D26" s="15" t="s">
        <v>37</v>
      </c>
      <c r="E26" s="16"/>
      <c r="F26" s="16"/>
      <c r="G26" s="16"/>
      <c r="H26" s="17" t="s">
        <v>16</v>
      </c>
      <c r="I26" s="18" t="s">
        <v>35</v>
      </c>
      <c r="J26" s="16"/>
      <c r="K26" s="19">
        <v>21367.5</v>
      </c>
      <c r="L26" s="19">
        <f t="shared" si="0"/>
        <v>3035037.8800000022</v>
      </c>
      <c r="M26" s="7"/>
    </row>
    <row r="27" spans="2:13" x14ac:dyDescent="0.35">
      <c r="B27" s="5"/>
      <c r="C27" s="14">
        <v>45723</v>
      </c>
      <c r="D27" s="15" t="s">
        <v>38</v>
      </c>
      <c r="E27" s="16"/>
      <c r="F27" s="16"/>
      <c r="G27" s="16"/>
      <c r="H27" s="17" t="s">
        <v>16</v>
      </c>
      <c r="I27" s="18" t="s">
        <v>35</v>
      </c>
      <c r="J27" s="16"/>
      <c r="K27" s="19">
        <v>17535</v>
      </c>
      <c r="L27" s="19">
        <f t="shared" si="0"/>
        <v>3017502.8800000022</v>
      </c>
      <c r="M27" s="7"/>
    </row>
    <row r="28" spans="2:13" x14ac:dyDescent="0.35">
      <c r="B28" s="5"/>
      <c r="C28" s="14">
        <v>45723</v>
      </c>
      <c r="D28" s="15" t="s">
        <v>39</v>
      </c>
      <c r="E28" s="16"/>
      <c r="F28" s="16"/>
      <c r="G28" s="16"/>
      <c r="H28" s="17" t="s">
        <v>16</v>
      </c>
      <c r="I28" s="18" t="s">
        <v>35</v>
      </c>
      <c r="J28" s="16"/>
      <c r="K28" s="19">
        <v>17535</v>
      </c>
      <c r="L28" s="19">
        <f t="shared" si="0"/>
        <v>2999967.8800000022</v>
      </c>
      <c r="M28" s="7"/>
    </row>
    <row r="29" spans="2:13" x14ac:dyDescent="0.35">
      <c r="B29" s="5"/>
      <c r="C29" s="14">
        <v>45723</v>
      </c>
      <c r="D29" s="15" t="s">
        <v>40</v>
      </c>
      <c r="E29" s="16"/>
      <c r="F29" s="16"/>
      <c r="G29" s="16"/>
      <c r="H29" s="17" t="s">
        <v>16</v>
      </c>
      <c r="I29" s="18" t="s">
        <v>35</v>
      </c>
      <c r="J29" s="16"/>
      <c r="K29" s="19">
        <v>21367.5</v>
      </c>
      <c r="L29" s="19">
        <f t="shared" si="0"/>
        <v>2978600.3800000022</v>
      </c>
      <c r="M29" s="7"/>
    </row>
    <row r="30" spans="2:13" x14ac:dyDescent="0.35">
      <c r="B30" s="5"/>
      <c r="C30" s="14">
        <v>45723</v>
      </c>
      <c r="D30" s="15" t="s">
        <v>41</v>
      </c>
      <c r="E30" s="16"/>
      <c r="F30" s="16"/>
      <c r="G30" s="16"/>
      <c r="H30" s="17" t="s">
        <v>16</v>
      </c>
      <c r="I30" s="18" t="s">
        <v>35</v>
      </c>
      <c r="J30" s="16"/>
      <c r="K30" s="19">
        <v>42735</v>
      </c>
      <c r="L30" s="19">
        <f t="shared" si="0"/>
        <v>2935865.3800000022</v>
      </c>
      <c r="M30" s="7"/>
    </row>
    <row r="31" spans="2:13" x14ac:dyDescent="0.35">
      <c r="B31" s="5"/>
      <c r="C31" s="14">
        <v>45723</v>
      </c>
      <c r="D31" s="15" t="s">
        <v>42</v>
      </c>
      <c r="E31" s="16"/>
      <c r="F31" s="16"/>
      <c r="G31" s="16"/>
      <c r="H31" s="17" t="s">
        <v>16</v>
      </c>
      <c r="I31" s="18" t="s">
        <v>35</v>
      </c>
      <c r="J31" s="16"/>
      <c r="K31" s="19">
        <v>59150</v>
      </c>
      <c r="L31" s="19">
        <f t="shared" si="0"/>
        <v>2876715.3800000022</v>
      </c>
      <c r="M31" s="7"/>
    </row>
    <row r="32" spans="2:13" x14ac:dyDescent="0.35">
      <c r="B32" s="5"/>
      <c r="C32" s="14">
        <v>45723</v>
      </c>
      <c r="D32" s="15" t="s">
        <v>43</v>
      </c>
      <c r="E32" s="16"/>
      <c r="F32" s="16"/>
      <c r="G32" s="16"/>
      <c r="H32" s="17" t="s">
        <v>16</v>
      </c>
      <c r="I32" s="18" t="s">
        <v>35</v>
      </c>
      <c r="J32" s="16"/>
      <c r="K32" s="19">
        <v>32387.5</v>
      </c>
      <c r="L32" s="19">
        <f t="shared" si="0"/>
        <v>2844327.8800000022</v>
      </c>
      <c r="M32" s="7"/>
    </row>
    <row r="33" spans="2:18" x14ac:dyDescent="0.35">
      <c r="B33" s="5"/>
      <c r="C33" s="14">
        <v>45727</v>
      </c>
      <c r="D33" s="15" t="s">
        <v>44</v>
      </c>
      <c r="E33" s="16"/>
      <c r="F33" s="16"/>
      <c r="G33" s="16"/>
      <c r="H33" s="18" t="s">
        <v>19</v>
      </c>
      <c r="I33" s="18" t="s">
        <v>25</v>
      </c>
      <c r="J33" s="16"/>
      <c r="K33" s="19">
        <v>75.3</v>
      </c>
      <c r="L33" s="19">
        <f t="shared" si="0"/>
        <v>2844252.5800000024</v>
      </c>
      <c r="M33" s="7"/>
    </row>
    <row r="34" spans="2:18" x14ac:dyDescent="0.35">
      <c r="B34" s="5"/>
      <c r="C34" s="14">
        <v>45727</v>
      </c>
      <c r="D34" s="15" t="s">
        <v>45</v>
      </c>
      <c r="E34" s="16"/>
      <c r="F34" s="16"/>
      <c r="G34" s="16"/>
      <c r="H34" s="18" t="s">
        <v>19</v>
      </c>
      <c r="I34" s="18" t="s">
        <v>25</v>
      </c>
      <c r="J34" s="16"/>
      <c r="K34" s="19">
        <v>43.79</v>
      </c>
      <c r="L34" s="19">
        <f t="shared" si="0"/>
        <v>2844208.7900000024</v>
      </c>
      <c r="M34" s="7"/>
    </row>
    <row r="35" spans="2:18" x14ac:dyDescent="0.35">
      <c r="B35" s="5"/>
      <c r="C35" s="14">
        <v>45727</v>
      </c>
      <c r="D35" s="15" t="s">
        <v>46</v>
      </c>
      <c r="E35" s="16"/>
      <c r="F35" s="16"/>
      <c r="G35" s="16"/>
      <c r="H35" s="17" t="s">
        <v>16</v>
      </c>
      <c r="I35" s="18" t="s">
        <v>35</v>
      </c>
      <c r="J35" s="16"/>
      <c r="K35" s="19">
        <v>50200</v>
      </c>
      <c r="L35" s="19">
        <f t="shared" si="0"/>
        <v>2794008.7900000024</v>
      </c>
      <c r="M35" s="7"/>
    </row>
    <row r="36" spans="2:18" x14ac:dyDescent="0.35">
      <c r="B36" s="5"/>
      <c r="C36" s="14">
        <v>45727</v>
      </c>
      <c r="D36" s="15" t="s">
        <v>47</v>
      </c>
      <c r="E36" s="16"/>
      <c r="F36" s="16"/>
      <c r="G36" s="16"/>
      <c r="H36" s="17" t="s">
        <v>16</v>
      </c>
      <c r="I36" s="18" t="s">
        <v>35</v>
      </c>
      <c r="J36" s="16"/>
      <c r="K36" s="19">
        <v>29190</v>
      </c>
      <c r="L36" s="19">
        <f t="shared" si="0"/>
        <v>2764818.7900000024</v>
      </c>
      <c r="M36" s="7"/>
    </row>
    <row r="37" spans="2:18" x14ac:dyDescent="0.35">
      <c r="B37" s="5"/>
      <c r="C37" s="14">
        <v>45728</v>
      </c>
      <c r="D37" s="15" t="s">
        <v>48</v>
      </c>
      <c r="E37" s="16"/>
      <c r="F37" s="16"/>
      <c r="G37" s="16"/>
      <c r="H37" s="18" t="s">
        <v>19</v>
      </c>
      <c r="I37" s="18" t="s">
        <v>25</v>
      </c>
      <c r="J37" s="16"/>
      <c r="K37" s="19">
        <v>9.4499999999999993</v>
      </c>
      <c r="L37" s="19">
        <f t="shared" si="0"/>
        <v>2764809.3400000022</v>
      </c>
      <c r="M37" s="7"/>
    </row>
    <row r="38" spans="2:18" x14ac:dyDescent="0.35">
      <c r="B38" s="5"/>
      <c r="C38" s="14">
        <v>45728</v>
      </c>
      <c r="D38" s="15" t="s">
        <v>49</v>
      </c>
      <c r="E38" s="16"/>
      <c r="F38" s="16"/>
      <c r="G38" s="16"/>
      <c r="H38" s="17" t="s">
        <v>16</v>
      </c>
      <c r="I38" s="18" t="s">
        <v>35</v>
      </c>
      <c r="J38" s="16"/>
      <c r="K38" s="19">
        <v>6300</v>
      </c>
      <c r="L38" s="19">
        <f t="shared" si="0"/>
        <v>2758509.3400000022</v>
      </c>
      <c r="M38" s="7"/>
    </row>
    <row r="39" spans="2:18" x14ac:dyDescent="0.35">
      <c r="B39" s="5"/>
      <c r="C39" s="14">
        <v>45747</v>
      </c>
      <c r="D39" s="15" t="s">
        <v>50</v>
      </c>
      <c r="E39" s="16"/>
      <c r="F39" s="16"/>
      <c r="G39" s="16"/>
      <c r="H39" s="18" t="s">
        <v>19</v>
      </c>
      <c r="I39" s="18" t="s">
        <v>51</v>
      </c>
      <c r="J39" s="16"/>
      <c r="K39" s="19">
        <v>175</v>
      </c>
      <c r="L39" s="19">
        <f t="shared" si="0"/>
        <v>2758334.3400000022</v>
      </c>
      <c r="M39" s="7"/>
    </row>
    <row r="40" spans="2:18" x14ac:dyDescent="0.35">
      <c r="B40" s="5"/>
      <c r="C40" s="16"/>
      <c r="D40" s="16"/>
      <c r="E40" s="16"/>
      <c r="F40" s="16"/>
      <c r="G40" s="16"/>
      <c r="H40" s="16"/>
      <c r="I40" s="16"/>
      <c r="J40" s="16"/>
      <c r="K40" s="16"/>
      <c r="L40" s="19">
        <f>+L39+J40-K40</f>
        <v>2758334.3400000022</v>
      </c>
      <c r="M40" s="7"/>
      <c r="O40" s="20">
        <f>+L40-4632772.1</f>
        <v>-1874437.7599999974</v>
      </c>
    </row>
    <row r="41" spans="2:18" x14ac:dyDescent="0.35">
      <c r="B41" s="5"/>
      <c r="J41" s="2"/>
      <c r="K41" s="2"/>
      <c r="L41" s="21"/>
      <c r="M41" s="7"/>
    </row>
    <row r="42" spans="2:18" ht="33.75" customHeight="1" thickBot="1" x14ac:dyDescent="0.4">
      <c r="B42" s="5"/>
      <c r="I42" s="22" t="s">
        <v>52</v>
      </c>
      <c r="J42" s="23">
        <f>+SUM(J11:J40)</f>
        <v>0</v>
      </c>
      <c r="K42" s="23">
        <f>+SUM(K11:K40)</f>
        <v>764717.59</v>
      </c>
      <c r="L42" s="23">
        <f>+L40</f>
        <v>2758334.3400000022</v>
      </c>
      <c r="M42" s="7"/>
    </row>
    <row r="43" spans="2:18" ht="18.75" thickTop="1" x14ac:dyDescent="0.35">
      <c r="B43" s="5"/>
      <c r="M43" s="7"/>
    </row>
    <row r="44" spans="2:18" x14ac:dyDescent="0.35">
      <c r="B44" s="5"/>
      <c r="M44" s="7"/>
      <c r="Q44" s="13"/>
      <c r="R44" s="13"/>
    </row>
    <row r="45" spans="2:18" x14ac:dyDescent="0.35">
      <c r="B45" s="5"/>
      <c r="M45" s="7"/>
      <c r="Q45" s="13"/>
      <c r="R45" s="13"/>
    </row>
    <row r="46" spans="2:18" ht="45.75" customHeight="1" x14ac:dyDescent="0.35">
      <c r="B46" s="5"/>
      <c r="M46" s="7"/>
      <c r="Q46" s="13">
        <v>331500</v>
      </c>
      <c r="R46" s="13"/>
    </row>
    <row r="47" spans="2:18" x14ac:dyDescent="0.35">
      <c r="B47" s="5"/>
      <c r="C47" s="24" t="s">
        <v>53</v>
      </c>
      <c r="D47" s="24"/>
      <c r="E47" s="24"/>
      <c r="H47" s="25" t="s">
        <v>54</v>
      </c>
      <c r="J47" s="24" t="s">
        <v>54</v>
      </c>
      <c r="K47" s="24"/>
      <c r="M47" s="7"/>
      <c r="Q47" s="13">
        <f>+Q46*18%</f>
        <v>59670</v>
      </c>
      <c r="R47" s="13"/>
    </row>
    <row r="48" spans="2:18" x14ac:dyDescent="0.35">
      <c r="B48" s="5"/>
      <c r="C48" s="26" t="s">
        <v>55</v>
      </c>
      <c r="D48" s="26"/>
      <c r="E48" s="26"/>
      <c r="H48" s="27" t="s">
        <v>56</v>
      </c>
      <c r="J48" s="26" t="s">
        <v>57</v>
      </c>
      <c r="K48" s="26"/>
      <c r="M48" s="7"/>
      <c r="Q48" s="13"/>
      <c r="R48" s="13"/>
    </row>
    <row r="49" spans="2:18" x14ac:dyDescent="0.35">
      <c r="B49" s="5"/>
      <c r="C49" s="6" t="s">
        <v>58</v>
      </c>
      <c r="D49" s="6"/>
      <c r="E49" s="6"/>
      <c r="H49" s="28" t="s">
        <v>59</v>
      </c>
      <c r="J49" s="6" t="s">
        <v>60</v>
      </c>
      <c r="K49" s="6"/>
      <c r="M49" s="7"/>
      <c r="Q49" s="13">
        <f>+Q46*5%</f>
        <v>16575</v>
      </c>
      <c r="R49" s="13"/>
    </row>
    <row r="50" spans="2:18" x14ac:dyDescent="0.35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1"/>
      <c r="Q50" s="13">
        <f>+Q46+Q47-Q48-Q49</f>
        <v>374595</v>
      </c>
      <c r="R50" s="13"/>
    </row>
    <row r="51" spans="2:18" x14ac:dyDescent="0.35">
      <c r="Q51" s="13"/>
      <c r="R51" s="13"/>
    </row>
    <row r="52" spans="2:18" x14ac:dyDescent="0.35"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  <c r="Q52" s="13"/>
      <c r="R52" s="13"/>
    </row>
    <row r="53" spans="2:18" x14ac:dyDescent="0.35">
      <c r="B53" s="5"/>
      <c r="C53" s="6" t="s">
        <v>0</v>
      </c>
      <c r="D53" s="6"/>
      <c r="E53" s="6"/>
      <c r="F53" s="6"/>
      <c r="G53" s="6"/>
      <c r="H53" s="6"/>
      <c r="I53" s="6"/>
      <c r="J53" s="6"/>
      <c r="K53" s="6"/>
      <c r="L53" s="6"/>
      <c r="M53" s="7"/>
    </row>
    <row r="54" spans="2:18" x14ac:dyDescent="0.35">
      <c r="B54" s="5"/>
      <c r="C54" s="6" t="s">
        <v>1</v>
      </c>
      <c r="D54" s="6"/>
      <c r="E54" s="6"/>
      <c r="F54" s="6"/>
      <c r="G54" s="6"/>
      <c r="H54" s="6"/>
      <c r="I54" s="6"/>
      <c r="J54" s="6"/>
      <c r="K54" s="6"/>
      <c r="L54" s="6"/>
      <c r="M54" s="7"/>
    </row>
    <row r="55" spans="2:18" x14ac:dyDescent="0.35">
      <c r="B55" s="5"/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7"/>
    </row>
    <row r="56" spans="2:18" x14ac:dyDescent="0.35">
      <c r="B56" s="5"/>
      <c r="C56" s="6" t="s">
        <v>61</v>
      </c>
      <c r="D56" s="6"/>
      <c r="E56" s="6"/>
      <c r="F56" s="6"/>
      <c r="G56" s="6"/>
      <c r="H56" s="6"/>
      <c r="I56" s="6"/>
      <c r="J56" s="6"/>
      <c r="K56" s="6"/>
      <c r="L56" s="6"/>
      <c r="M56" s="7"/>
    </row>
    <row r="57" spans="2:18" x14ac:dyDescent="0.35">
      <c r="B57" s="5"/>
      <c r="C57" s="8">
        <f>+C7</f>
        <v>45747</v>
      </c>
      <c r="D57" s="8"/>
      <c r="E57" s="8"/>
      <c r="F57" s="8"/>
      <c r="G57" s="8"/>
      <c r="H57" s="8"/>
      <c r="I57" s="8"/>
      <c r="J57" s="8"/>
      <c r="K57" s="8"/>
      <c r="L57" s="8"/>
      <c r="M57" s="7"/>
    </row>
    <row r="58" spans="2:18" x14ac:dyDescent="0.35">
      <c r="B58" s="5"/>
      <c r="M58" s="7"/>
    </row>
    <row r="59" spans="2:18" ht="54" x14ac:dyDescent="0.35">
      <c r="B59" s="5"/>
      <c r="C59" s="9" t="s">
        <v>4</v>
      </c>
      <c r="D59" s="9" t="s">
        <v>5</v>
      </c>
      <c r="E59" s="9" t="s">
        <v>62</v>
      </c>
      <c r="F59" s="10" t="s">
        <v>7</v>
      </c>
      <c r="G59" s="10" t="s">
        <v>8</v>
      </c>
      <c r="H59" s="9" t="s">
        <v>9</v>
      </c>
      <c r="I59" s="9" t="s">
        <v>10</v>
      </c>
      <c r="J59" s="11" t="s">
        <v>11</v>
      </c>
      <c r="K59" s="11" t="s">
        <v>12</v>
      </c>
      <c r="L59" s="9" t="s">
        <v>13</v>
      </c>
      <c r="M59" s="7"/>
    </row>
    <row r="60" spans="2:18" x14ac:dyDescent="0.35">
      <c r="B60" s="5"/>
      <c r="K60" s="12" t="s">
        <v>14</v>
      </c>
      <c r="L60" s="13">
        <f>+'[1]Febrero 2025'!L175</f>
        <v>509725796.90383315</v>
      </c>
      <c r="M60" s="7"/>
    </row>
    <row r="61" spans="2:18" ht="36" x14ac:dyDescent="0.35">
      <c r="B61" s="5"/>
      <c r="C61" s="32">
        <v>45720</v>
      </c>
      <c r="D61" s="16"/>
      <c r="E61" s="33">
        <v>403</v>
      </c>
      <c r="F61" s="16" t="s">
        <v>63</v>
      </c>
      <c r="G61" s="16"/>
      <c r="H61" s="34" t="s">
        <v>64</v>
      </c>
      <c r="I61" s="34" t="s">
        <v>65</v>
      </c>
      <c r="J61" s="19"/>
      <c r="K61" s="35">
        <v>200000</v>
      </c>
      <c r="L61" s="19">
        <f t="shared" ref="L61:L124" si="1">+L60+J61-K61</f>
        <v>509525796.90383315</v>
      </c>
      <c r="M61" s="7"/>
    </row>
    <row r="62" spans="2:18" ht="36" x14ac:dyDescent="0.35">
      <c r="B62" s="5"/>
      <c r="C62" s="32">
        <v>45720</v>
      </c>
      <c r="D62" s="16"/>
      <c r="E62" s="33">
        <v>405</v>
      </c>
      <c r="F62" s="16" t="s">
        <v>66</v>
      </c>
      <c r="G62" s="16"/>
      <c r="H62" s="34" t="s">
        <v>67</v>
      </c>
      <c r="I62" s="34" t="s">
        <v>68</v>
      </c>
      <c r="J62" s="19"/>
      <c r="K62" s="35">
        <v>10911.99</v>
      </c>
      <c r="L62" s="19">
        <f t="shared" si="1"/>
        <v>509514884.91383314</v>
      </c>
      <c r="M62" s="7"/>
    </row>
    <row r="63" spans="2:18" ht="36" x14ac:dyDescent="0.35">
      <c r="B63" s="5"/>
      <c r="C63" s="32">
        <v>45720</v>
      </c>
      <c r="D63" s="16"/>
      <c r="E63" s="33">
        <v>407</v>
      </c>
      <c r="F63" s="16" t="s">
        <v>69</v>
      </c>
      <c r="G63" s="16"/>
      <c r="H63" s="34" t="s">
        <v>70</v>
      </c>
      <c r="I63" s="34" t="s">
        <v>71</v>
      </c>
      <c r="J63" s="19"/>
      <c r="K63" s="35">
        <v>60000</v>
      </c>
      <c r="L63" s="19">
        <f t="shared" si="1"/>
        <v>509454884.91383314</v>
      </c>
      <c r="M63" s="7"/>
    </row>
    <row r="64" spans="2:18" ht="36" x14ac:dyDescent="0.35">
      <c r="B64" s="5"/>
      <c r="C64" s="32">
        <v>45720</v>
      </c>
      <c r="D64" s="16"/>
      <c r="E64" s="33">
        <v>409</v>
      </c>
      <c r="F64" s="16" t="s">
        <v>72</v>
      </c>
      <c r="G64" s="16"/>
      <c r="H64" s="34" t="s">
        <v>73</v>
      </c>
      <c r="I64" s="34" t="s">
        <v>74</v>
      </c>
      <c r="J64" s="16"/>
      <c r="K64" s="35">
        <v>360018</v>
      </c>
      <c r="L64" s="19">
        <f t="shared" si="1"/>
        <v>509094866.91383314</v>
      </c>
      <c r="M64" s="7"/>
    </row>
    <row r="65" spans="2:15" ht="36" x14ac:dyDescent="0.35">
      <c r="B65" s="5"/>
      <c r="C65" s="32">
        <v>45720</v>
      </c>
      <c r="D65" s="16"/>
      <c r="E65" s="33">
        <v>411</v>
      </c>
      <c r="F65" s="16" t="s">
        <v>75</v>
      </c>
      <c r="G65" s="16"/>
      <c r="H65" s="34" t="s">
        <v>76</v>
      </c>
      <c r="I65" s="34" t="s">
        <v>77</v>
      </c>
      <c r="J65" s="16"/>
      <c r="K65" s="35">
        <v>78918.399999999994</v>
      </c>
      <c r="L65" s="19">
        <f t="shared" si="1"/>
        <v>509015948.51383317</v>
      </c>
      <c r="M65" s="7"/>
    </row>
    <row r="66" spans="2:15" ht="30.75" customHeight="1" x14ac:dyDescent="0.35">
      <c r="B66" s="5"/>
      <c r="C66" s="32">
        <v>45721</v>
      </c>
      <c r="D66" s="16"/>
      <c r="E66" s="33" t="s">
        <v>78</v>
      </c>
      <c r="F66" s="16"/>
      <c r="G66" s="16"/>
      <c r="H66" s="34" t="s">
        <v>79</v>
      </c>
      <c r="I66" s="34" t="s">
        <v>80</v>
      </c>
      <c r="J66" s="19">
        <v>3560176.8509422466</v>
      </c>
      <c r="K66" s="35"/>
      <c r="L66" s="19">
        <f t="shared" si="1"/>
        <v>512576125.36477542</v>
      </c>
      <c r="M66" s="7"/>
    </row>
    <row r="67" spans="2:15" ht="30.75" customHeight="1" x14ac:dyDescent="0.35">
      <c r="B67" s="5"/>
      <c r="C67" s="32">
        <v>45721</v>
      </c>
      <c r="D67" s="16"/>
      <c r="E67" s="33" t="s">
        <v>81</v>
      </c>
      <c r="F67" s="16"/>
      <c r="G67" s="16"/>
      <c r="H67" s="34" t="s">
        <v>79</v>
      </c>
      <c r="I67" s="34" t="s">
        <v>82</v>
      </c>
      <c r="J67" s="19">
        <v>149810191.70905775</v>
      </c>
      <c r="K67" s="35"/>
      <c r="L67" s="19">
        <f t="shared" si="1"/>
        <v>662386317.07383323</v>
      </c>
      <c r="M67" s="7"/>
    </row>
    <row r="68" spans="2:15" ht="30.75" customHeight="1" x14ac:dyDescent="0.35">
      <c r="B68" s="5"/>
      <c r="C68" s="32">
        <v>45726</v>
      </c>
      <c r="D68" s="16"/>
      <c r="E68" s="33">
        <v>450</v>
      </c>
      <c r="F68" s="34" t="s">
        <v>83</v>
      </c>
      <c r="G68" s="16"/>
      <c r="H68" s="34" t="s">
        <v>84</v>
      </c>
      <c r="I68" s="34" t="s">
        <v>85</v>
      </c>
      <c r="J68" s="16"/>
      <c r="K68" s="35">
        <v>414302.46</v>
      </c>
      <c r="L68" s="19">
        <f t="shared" si="1"/>
        <v>661972014.61383319</v>
      </c>
      <c r="M68" s="7"/>
    </row>
    <row r="69" spans="2:15" ht="36" x14ac:dyDescent="0.35">
      <c r="B69" s="5"/>
      <c r="C69" s="32">
        <v>45726</v>
      </c>
      <c r="D69" s="16"/>
      <c r="E69" s="33">
        <v>453</v>
      </c>
      <c r="F69" s="16" t="s">
        <v>86</v>
      </c>
      <c r="G69" s="16"/>
      <c r="H69" s="34" t="s">
        <v>87</v>
      </c>
      <c r="I69" s="34" t="s">
        <v>88</v>
      </c>
      <c r="J69" s="16"/>
      <c r="K69" s="35">
        <v>6237645.7300000004</v>
      </c>
      <c r="L69" s="19">
        <f t="shared" si="1"/>
        <v>655734368.88383317</v>
      </c>
      <c r="M69" s="7"/>
    </row>
    <row r="70" spans="2:15" ht="54" x14ac:dyDescent="0.35">
      <c r="B70" s="5"/>
      <c r="C70" s="32">
        <v>45726</v>
      </c>
      <c r="D70" s="16"/>
      <c r="E70" s="33">
        <v>459</v>
      </c>
      <c r="F70" s="34" t="s">
        <v>89</v>
      </c>
      <c r="G70" s="16"/>
      <c r="H70" s="34" t="s">
        <v>90</v>
      </c>
      <c r="I70" s="34" t="s">
        <v>91</v>
      </c>
      <c r="J70" s="16"/>
      <c r="K70" s="35">
        <v>986151.3</v>
      </c>
      <c r="L70" s="19">
        <f t="shared" si="1"/>
        <v>654748217.58383322</v>
      </c>
      <c r="M70" s="7"/>
    </row>
    <row r="71" spans="2:15" ht="36" x14ac:dyDescent="0.35">
      <c r="B71" s="5"/>
      <c r="C71" s="32">
        <v>45727</v>
      </c>
      <c r="D71" s="16"/>
      <c r="E71" s="33">
        <v>466</v>
      </c>
      <c r="F71" s="36" t="s">
        <v>92</v>
      </c>
      <c r="G71" s="16"/>
      <c r="H71" s="34" t="s">
        <v>93</v>
      </c>
      <c r="I71" s="34" t="s">
        <v>94</v>
      </c>
      <c r="J71" s="16"/>
      <c r="K71" s="35">
        <v>824936.47</v>
      </c>
      <c r="L71" s="19">
        <f t="shared" si="1"/>
        <v>653923281.11383319</v>
      </c>
      <c r="M71" s="7"/>
      <c r="O71" s="20">
        <f>+K69+K71</f>
        <v>7062582.2000000002</v>
      </c>
    </row>
    <row r="72" spans="2:15" ht="30.75" customHeight="1" x14ac:dyDescent="0.35">
      <c r="B72" s="5"/>
      <c r="C72" s="32">
        <v>45727</v>
      </c>
      <c r="D72" s="16"/>
      <c r="E72" s="33" t="s">
        <v>95</v>
      </c>
      <c r="F72" s="16"/>
      <c r="G72" s="16"/>
      <c r="H72" s="34" t="s">
        <v>79</v>
      </c>
      <c r="I72" s="34" t="s">
        <v>96</v>
      </c>
      <c r="J72" s="19">
        <v>3495874.78</v>
      </c>
      <c r="K72" s="35"/>
      <c r="L72" s="19">
        <f t="shared" si="1"/>
        <v>657419155.89383316</v>
      </c>
      <c r="M72" s="7"/>
    </row>
    <row r="73" spans="2:15" ht="54" x14ac:dyDescent="0.35">
      <c r="B73" s="5"/>
      <c r="C73" s="32">
        <v>45727</v>
      </c>
      <c r="D73" s="16"/>
      <c r="E73" s="33">
        <v>470</v>
      </c>
      <c r="F73" s="34" t="s">
        <v>97</v>
      </c>
      <c r="G73" s="16"/>
      <c r="H73" s="34" t="s">
        <v>98</v>
      </c>
      <c r="I73" s="34" t="s">
        <v>99</v>
      </c>
      <c r="J73" s="16"/>
      <c r="K73" s="35">
        <v>85637.13</v>
      </c>
      <c r="L73" s="19">
        <f t="shared" si="1"/>
        <v>657333518.76383317</v>
      </c>
      <c r="M73" s="7"/>
      <c r="O73" s="20">
        <f>+K73</f>
        <v>85637.13</v>
      </c>
    </row>
    <row r="74" spans="2:15" ht="54" x14ac:dyDescent="0.35">
      <c r="B74" s="5"/>
      <c r="C74" s="32">
        <v>45727</v>
      </c>
      <c r="D74" s="16"/>
      <c r="E74" s="33">
        <v>474</v>
      </c>
      <c r="F74" s="34" t="s">
        <v>83</v>
      </c>
      <c r="G74" s="16"/>
      <c r="H74" s="34" t="s">
        <v>100</v>
      </c>
      <c r="I74" s="34" t="s">
        <v>101</v>
      </c>
      <c r="J74" s="19"/>
      <c r="K74" s="35">
        <v>300000</v>
      </c>
      <c r="L74" s="19">
        <f t="shared" si="1"/>
        <v>657033518.76383317</v>
      </c>
      <c r="M74" s="7"/>
    </row>
    <row r="75" spans="2:15" ht="36" x14ac:dyDescent="0.35">
      <c r="B75" s="5"/>
      <c r="C75" s="32">
        <v>45727</v>
      </c>
      <c r="D75" s="16"/>
      <c r="E75" s="33">
        <v>476</v>
      </c>
      <c r="F75" s="16" t="s">
        <v>102</v>
      </c>
      <c r="G75" s="16"/>
      <c r="H75" s="34" t="s">
        <v>103</v>
      </c>
      <c r="I75" s="34" t="s">
        <v>104</v>
      </c>
      <c r="J75" s="19"/>
      <c r="K75" s="35">
        <v>2370</v>
      </c>
      <c r="L75" s="19">
        <f t="shared" si="1"/>
        <v>657031148.76383317</v>
      </c>
      <c r="M75" s="7"/>
    </row>
    <row r="76" spans="2:15" ht="36" x14ac:dyDescent="0.35">
      <c r="B76" s="5"/>
      <c r="C76" s="32">
        <v>45727</v>
      </c>
      <c r="D76" s="16"/>
      <c r="E76" s="33">
        <v>478</v>
      </c>
      <c r="F76" s="16" t="s">
        <v>105</v>
      </c>
      <c r="G76" s="16"/>
      <c r="H76" s="34" t="s">
        <v>106</v>
      </c>
      <c r="I76" s="34" t="s">
        <v>107</v>
      </c>
      <c r="J76" s="19"/>
      <c r="K76" s="35">
        <v>19411.990000000002</v>
      </c>
      <c r="L76" s="19">
        <f t="shared" si="1"/>
        <v>657011736.77383316</v>
      </c>
      <c r="M76" s="7"/>
    </row>
    <row r="77" spans="2:15" ht="36" x14ac:dyDescent="0.35">
      <c r="B77" s="5"/>
      <c r="C77" s="32">
        <v>45728</v>
      </c>
      <c r="D77" s="16"/>
      <c r="E77" s="33">
        <v>486</v>
      </c>
      <c r="F77" s="36" t="s">
        <v>108</v>
      </c>
      <c r="G77" s="16"/>
      <c r="H77" s="34" t="s">
        <v>109</v>
      </c>
      <c r="I77" s="34" t="s">
        <v>110</v>
      </c>
      <c r="J77" s="19"/>
      <c r="K77" s="35">
        <v>77277.429999999993</v>
      </c>
      <c r="L77" s="19">
        <f t="shared" si="1"/>
        <v>656934459.34383321</v>
      </c>
      <c r="M77" s="7"/>
    </row>
    <row r="78" spans="2:15" ht="36" x14ac:dyDescent="0.35">
      <c r="B78" s="5"/>
      <c r="C78" s="32">
        <v>45728</v>
      </c>
      <c r="D78" s="16"/>
      <c r="E78" s="33">
        <v>490</v>
      </c>
      <c r="F78" s="16" t="s">
        <v>111</v>
      </c>
      <c r="G78" s="16"/>
      <c r="H78" s="34" t="s">
        <v>112</v>
      </c>
      <c r="I78" s="34" t="s">
        <v>113</v>
      </c>
      <c r="J78" s="19"/>
      <c r="K78" s="35">
        <v>13000.58</v>
      </c>
      <c r="L78" s="19">
        <f t="shared" si="1"/>
        <v>656921458.76383317</v>
      </c>
      <c r="M78" s="7"/>
    </row>
    <row r="79" spans="2:15" ht="36" x14ac:dyDescent="0.35">
      <c r="B79" s="5"/>
      <c r="C79" s="32">
        <v>45728</v>
      </c>
      <c r="D79" s="16"/>
      <c r="E79" s="33">
        <v>494</v>
      </c>
      <c r="F79" s="36" t="s">
        <v>114</v>
      </c>
      <c r="G79" s="16"/>
      <c r="H79" s="34" t="s">
        <v>115</v>
      </c>
      <c r="I79" s="34" t="s">
        <v>116</v>
      </c>
      <c r="J79" s="19"/>
      <c r="K79" s="35">
        <v>5132269.07</v>
      </c>
      <c r="L79" s="19">
        <f t="shared" si="1"/>
        <v>651789189.69383311</v>
      </c>
      <c r="M79" s="7"/>
      <c r="O79" s="20">
        <f>+K79+K80+K81+K83</f>
        <v>10763925.310000001</v>
      </c>
    </row>
    <row r="80" spans="2:15" ht="36" x14ac:dyDescent="0.35">
      <c r="B80" s="5"/>
      <c r="C80" s="32">
        <v>45728</v>
      </c>
      <c r="D80" s="16"/>
      <c r="E80" s="33">
        <v>496</v>
      </c>
      <c r="F80" s="36" t="s">
        <v>117</v>
      </c>
      <c r="G80" s="16"/>
      <c r="H80" s="34" t="s">
        <v>115</v>
      </c>
      <c r="I80" s="34" t="s">
        <v>118</v>
      </c>
      <c r="J80" s="19"/>
      <c r="K80" s="35">
        <v>98067.83</v>
      </c>
      <c r="L80" s="19">
        <f t="shared" si="1"/>
        <v>651691121.86383307</v>
      </c>
      <c r="M80" s="7"/>
      <c r="O80" s="20">
        <f>SUM(O71:O79)</f>
        <v>17912144.640000001</v>
      </c>
    </row>
    <row r="81" spans="2:15" ht="36" x14ac:dyDescent="0.35">
      <c r="B81" s="5"/>
      <c r="C81" s="32">
        <v>45728</v>
      </c>
      <c r="D81" s="16"/>
      <c r="E81" s="33">
        <v>498</v>
      </c>
      <c r="F81" s="16" t="s">
        <v>119</v>
      </c>
      <c r="G81" s="16"/>
      <c r="H81" s="34" t="s">
        <v>115</v>
      </c>
      <c r="I81" s="34" t="s">
        <v>120</v>
      </c>
      <c r="J81" s="19"/>
      <c r="K81" s="35">
        <v>40000</v>
      </c>
      <c r="L81" s="19">
        <f t="shared" si="1"/>
        <v>651651121.86383307</v>
      </c>
      <c r="M81" s="7"/>
    </row>
    <row r="82" spans="2:15" ht="36" x14ac:dyDescent="0.35">
      <c r="B82" s="5"/>
      <c r="C82" s="32">
        <v>45728</v>
      </c>
      <c r="D82" s="16"/>
      <c r="E82" s="33">
        <v>503</v>
      </c>
      <c r="F82" s="34" t="s">
        <v>121</v>
      </c>
      <c r="G82" s="16"/>
      <c r="H82" s="34" t="s">
        <v>122</v>
      </c>
      <c r="I82" s="34" t="s">
        <v>123</v>
      </c>
      <c r="J82" s="19"/>
      <c r="K82" s="35">
        <v>65136</v>
      </c>
      <c r="L82" s="19">
        <f t="shared" si="1"/>
        <v>651585985.86383307</v>
      </c>
      <c r="M82" s="7"/>
      <c r="O82" s="20">
        <f>+K143-O80</f>
        <v>163575484.85000002</v>
      </c>
    </row>
    <row r="83" spans="2:15" ht="36" x14ac:dyDescent="0.35">
      <c r="B83" s="5"/>
      <c r="C83" s="32">
        <v>45728</v>
      </c>
      <c r="D83" s="16"/>
      <c r="E83" s="33">
        <v>506</v>
      </c>
      <c r="F83" s="36" t="s">
        <v>124</v>
      </c>
      <c r="G83" s="16"/>
      <c r="H83" s="34" t="s">
        <v>115</v>
      </c>
      <c r="I83" s="34" t="s">
        <v>125</v>
      </c>
      <c r="J83" s="19"/>
      <c r="K83" s="35">
        <v>5493588.4100000001</v>
      </c>
      <c r="L83" s="19">
        <f t="shared" si="1"/>
        <v>646092397.4538331</v>
      </c>
      <c r="M83" s="7"/>
    </row>
    <row r="84" spans="2:15" ht="54" x14ac:dyDescent="0.35">
      <c r="B84" s="5"/>
      <c r="C84" s="32">
        <v>45728</v>
      </c>
      <c r="D84" s="16"/>
      <c r="E84" s="33">
        <v>509</v>
      </c>
      <c r="F84" s="16" t="s">
        <v>89</v>
      </c>
      <c r="G84" s="16"/>
      <c r="H84" s="4" t="s">
        <v>90</v>
      </c>
      <c r="I84" s="34" t="s">
        <v>126</v>
      </c>
      <c r="J84" s="19"/>
      <c r="K84" s="35">
        <v>1103380.69</v>
      </c>
      <c r="L84" s="19">
        <f t="shared" si="1"/>
        <v>644989016.76383305</v>
      </c>
      <c r="M84" s="7"/>
    </row>
    <row r="85" spans="2:15" ht="36" x14ac:dyDescent="0.35">
      <c r="B85" s="5"/>
      <c r="C85" s="32">
        <v>45729</v>
      </c>
      <c r="D85" s="16"/>
      <c r="E85" s="33">
        <v>517</v>
      </c>
      <c r="F85" s="34" t="s">
        <v>127</v>
      </c>
      <c r="G85" s="16"/>
      <c r="H85" s="34" t="s">
        <v>128</v>
      </c>
      <c r="I85" s="34" t="s">
        <v>129</v>
      </c>
      <c r="J85" s="19"/>
      <c r="K85" s="35">
        <v>78765</v>
      </c>
      <c r="L85" s="19">
        <f t="shared" si="1"/>
        <v>644910251.76383305</v>
      </c>
      <c r="M85" s="7"/>
    </row>
    <row r="86" spans="2:15" ht="36" x14ac:dyDescent="0.35">
      <c r="B86" s="5"/>
      <c r="C86" s="32">
        <v>45729</v>
      </c>
      <c r="D86" s="16"/>
      <c r="E86" s="33">
        <v>519</v>
      </c>
      <c r="F86" s="16" t="s">
        <v>75</v>
      </c>
      <c r="G86" s="16"/>
      <c r="H86" s="34" t="s">
        <v>76</v>
      </c>
      <c r="I86" s="34" t="s">
        <v>130</v>
      </c>
      <c r="J86" s="19"/>
      <c r="K86" s="35">
        <v>44196.9</v>
      </c>
      <c r="L86" s="19">
        <f t="shared" si="1"/>
        <v>644866054.86383307</v>
      </c>
      <c r="M86" s="7"/>
    </row>
    <row r="87" spans="2:15" ht="54" x14ac:dyDescent="0.35">
      <c r="B87" s="5"/>
      <c r="C87" s="32">
        <v>45729</v>
      </c>
      <c r="D87" s="16"/>
      <c r="E87" s="33">
        <v>526</v>
      </c>
      <c r="F87" s="16" t="s">
        <v>131</v>
      </c>
      <c r="G87" s="16"/>
      <c r="H87" s="34" t="s">
        <v>132</v>
      </c>
      <c r="I87" s="34" t="s">
        <v>133</v>
      </c>
      <c r="J87" s="19"/>
      <c r="K87" s="35">
        <v>77266.66</v>
      </c>
      <c r="L87" s="19">
        <f t="shared" si="1"/>
        <v>644788788.2038331</v>
      </c>
      <c r="M87" s="7"/>
    </row>
    <row r="88" spans="2:15" ht="36" x14ac:dyDescent="0.35">
      <c r="B88" s="5"/>
      <c r="C88" s="32">
        <v>45729</v>
      </c>
      <c r="D88" s="16"/>
      <c r="E88" s="33">
        <v>528</v>
      </c>
      <c r="F88" s="36" t="s">
        <v>134</v>
      </c>
      <c r="G88" s="16"/>
      <c r="H88" s="34" t="s">
        <v>115</v>
      </c>
      <c r="I88" s="34" t="s">
        <v>135</v>
      </c>
      <c r="J88" s="19"/>
      <c r="K88" s="35">
        <v>39266.6</v>
      </c>
      <c r="L88" s="19">
        <f t="shared" si="1"/>
        <v>644749521.60383308</v>
      </c>
      <c r="M88" s="7"/>
    </row>
    <row r="89" spans="2:15" ht="36" x14ac:dyDescent="0.35">
      <c r="B89" s="5"/>
      <c r="C89" s="32">
        <v>45733</v>
      </c>
      <c r="D89" s="16"/>
      <c r="E89" s="33">
        <v>548</v>
      </c>
      <c r="F89" s="16" t="s">
        <v>136</v>
      </c>
      <c r="G89" s="16"/>
      <c r="H89" s="34" t="s">
        <v>137</v>
      </c>
      <c r="I89" s="34" t="s">
        <v>138</v>
      </c>
      <c r="J89" s="19"/>
      <c r="K89" s="35">
        <v>6811464.71</v>
      </c>
      <c r="L89" s="19">
        <f t="shared" si="1"/>
        <v>637938056.89383304</v>
      </c>
      <c r="M89" s="7"/>
    </row>
    <row r="90" spans="2:15" ht="36" x14ac:dyDescent="0.35">
      <c r="B90" s="5"/>
      <c r="C90" s="32">
        <v>45733</v>
      </c>
      <c r="D90" s="16"/>
      <c r="E90" s="33">
        <v>552</v>
      </c>
      <c r="F90" s="16" t="s">
        <v>139</v>
      </c>
      <c r="G90" s="16"/>
      <c r="H90" s="34" t="s">
        <v>140</v>
      </c>
      <c r="I90" s="34" t="s">
        <v>141</v>
      </c>
      <c r="J90" s="19"/>
      <c r="K90" s="35">
        <v>1740982.24</v>
      </c>
      <c r="L90" s="19">
        <f t="shared" si="1"/>
        <v>636197074.65383303</v>
      </c>
      <c r="M90" s="7"/>
    </row>
    <row r="91" spans="2:15" ht="36" x14ac:dyDescent="0.35">
      <c r="B91" s="5"/>
      <c r="C91" s="32">
        <v>45734</v>
      </c>
      <c r="D91" s="16"/>
      <c r="E91" s="33">
        <v>559</v>
      </c>
      <c r="F91" s="16" t="s">
        <v>142</v>
      </c>
      <c r="G91" s="16"/>
      <c r="H91" s="34" t="s">
        <v>143</v>
      </c>
      <c r="I91" s="34" t="s">
        <v>144</v>
      </c>
      <c r="J91" s="19"/>
      <c r="K91" s="35">
        <v>6716073.7800000003</v>
      </c>
      <c r="L91" s="19">
        <f t="shared" si="1"/>
        <v>629481000.87383306</v>
      </c>
      <c r="M91" s="19"/>
    </row>
    <row r="92" spans="2:15" ht="72" x14ac:dyDescent="0.35">
      <c r="B92" s="5"/>
      <c r="C92" s="32" t="s">
        <v>145</v>
      </c>
      <c r="D92" s="16"/>
      <c r="E92" s="33" t="s">
        <v>146</v>
      </c>
      <c r="F92" s="34" t="s">
        <v>147</v>
      </c>
      <c r="G92" s="16"/>
      <c r="H92" s="34" t="s">
        <v>79</v>
      </c>
      <c r="I92" s="34" t="s">
        <v>148</v>
      </c>
      <c r="J92" s="19"/>
      <c r="K92" s="35">
        <v>2669112.9899999998</v>
      </c>
      <c r="L92" s="19">
        <f t="shared" si="1"/>
        <v>626811887.88383305</v>
      </c>
      <c r="M92" s="37"/>
    </row>
    <row r="93" spans="2:15" ht="36" x14ac:dyDescent="0.35">
      <c r="B93" s="5"/>
      <c r="C93" s="32">
        <v>45735</v>
      </c>
      <c r="D93" s="16"/>
      <c r="E93" s="33" t="s">
        <v>149</v>
      </c>
      <c r="F93" s="16"/>
      <c r="G93" s="16"/>
      <c r="H93" s="34" t="s">
        <v>115</v>
      </c>
      <c r="I93" s="34" t="s">
        <v>150</v>
      </c>
      <c r="J93" s="19">
        <v>142123641.42306563</v>
      </c>
      <c r="K93" s="35"/>
      <c r="L93" s="19">
        <f t="shared" si="1"/>
        <v>768935529.30689871</v>
      </c>
      <c r="M93" s="7"/>
    </row>
    <row r="94" spans="2:15" ht="36" x14ac:dyDescent="0.35">
      <c r="B94" s="5"/>
      <c r="C94" s="32">
        <v>45735</v>
      </c>
      <c r="D94" s="16"/>
      <c r="E94" s="33" t="s">
        <v>151</v>
      </c>
      <c r="F94" s="16"/>
      <c r="G94" s="16"/>
      <c r="H94" s="34" t="s">
        <v>115</v>
      </c>
      <c r="I94" s="34" t="s">
        <v>152</v>
      </c>
      <c r="J94" s="19">
        <v>3016020.006934402</v>
      </c>
      <c r="K94" s="35"/>
      <c r="L94" s="19">
        <f t="shared" si="1"/>
        <v>771951549.31383312</v>
      </c>
      <c r="M94" s="7"/>
    </row>
    <row r="95" spans="2:15" ht="54" x14ac:dyDescent="0.35">
      <c r="B95" s="5"/>
      <c r="C95" s="32">
        <v>45736</v>
      </c>
      <c r="D95" s="16"/>
      <c r="E95" s="33">
        <v>586</v>
      </c>
      <c r="F95" s="36" t="s">
        <v>136</v>
      </c>
      <c r="G95" s="16"/>
      <c r="H95" s="34" t="s">
        <v>153</v>
      </c>
      <c r="I95" s="34" t="s">
        <v>154</v>
      </c>
      <c r="J95" s="19"/>
      <c r="K95" s="19">
        <v>9297520.8200000003</v>
      </c>
      <c r="L95" s="19">
        <f t="shared" si="1"/>
        <v>762654028.49383307</v>
      </c>
      <c r="M95" s="7"/>
    </row>
    <row r="96" spans="2:15" x14ac:dyDescent="0.35">
      <c r="B96" s="5"/>
      <c r="C96" s="32" t="s">
        <v>155</v>
      </c>
      <c r="D96" s="16"/>
      <c r="E96" s="33" t="s">
        <v>156</v>
      </c>
      <c r="F96" s="36" t="s">
        <v>157</v>
      </c>
      <c r="G96" s="16"/>
      <c r="H96" s="34" t="s">
        <v>79</v>
      </c>
      <c r="I96" s="34" t="s">
        <v>158</v>
      </c>
      <c r="J96" s="19"/>
      <c r="K96" s="19">
        <v>363757.5</v>
      </c>
      <c r="L96" s="19">
        <f t="shared" si="1"/>
        <v>762290270.99383307</v>
      </c>
      <c r="M96" s="7"/>
    </row>
    <row r="97" spans="2:13" ht="54" x14ac:dyDescent="0.35">
      <c r="B97" s="5"/>
      <c r="C97" s="32" t="s">
        <v>159</v>
      </c>
      <c r="D97" s="16"/>
      <c r="E97" s="33" t="s">
        <v>160</v>
      </c>
      <c r="F97" s="36" t="s">
        <v>136</v>
      </c>
      <c r="G97" s="16"/>
      <c r="H97" s="34" t="s">
        <v>161</v>
      </c>
      <c r="I97" s="34" t="s">
        <v>162</v>
      </c>
      <c r="J97" s="19"/>
      <c r="K97" s="19">
        <v>8547195.5299999993</v>
      </c>
      <c r="L97" s="19">
        <f t="shared" si="1"/>
        <v>753743075.46383309</v>
      </c>
      <c r="M97" s="7"/>
    </row>
    <row r="98" spans="2:13" x14ac:dyDescent="0.35">
      <c r="B98" s="5"/>
      <c r="C98" s="32" t="s">
        <v>159</v>
      </c>
      <c r="D98" s="16"/>
      <c r="E98" s="33">
        <v>604</v>
      </c>
      <c r="F98" s="36" t="s">
        <v>157</v>
      </c>
      <c r="G98" s="16"/>
      <c r="H98" s="34" t="s">
        <v>79</v>
      </c>
      <c r="I98" s="34" t="s">
        <v>163</v>
      </c>
      <c r="J98" s="19"/>
      <c r="K98" s="19">
        <v>98797.5</v>
      </c>
      <c r="L98" s="19">
        <f t="shared" si="1"/>
        <v>753644277.96383309</v>
      </c>
      <c r="M98" s="7"/>
    </row>
    <row r="99" spans="2:13" ht="36" x14ac:dyDescent="0.35">
      <c r="B99" s="5"/>
      <c r="C99" s="32">
        <v>45740</v>
      </c>
      <c r="D99" s="16"/>
      <c r="E99" s="33">
        <v>607</v>
      </c>
      <c r="F99" s="36" t="s">
        <v>164</v>
      </c>
      <c r="G99" s="16"/>
      <c r="H99" s="34" t="s">
        <v>165</v>
      </c>
      <c r="I99" s="34" t="s">
        <v>166</v>
      </c>
      <c r="J99" s="19"/>
      <c r="K99" s="19">
        <v>163498.54</v>
      </c>
      <c r="L99" s="19">
        <f t="shared" si="1"/>
        <v>753480779.42383313</v>
      </c>
      <c r="M99" s="7"/>
    </row>
    <row r="100" spans="2:13" ht="33" customHeight="1" x14ac:dyDescent="0.35">
      <c r="B100" s="5"/>
      <c r="C100" s="32">
        <v>45740</v>
      </c>
      <c r="D100" s="16"/>
      <c r="E100" s="33">
        <v>609</v>
      </c>
      <c r="F100" s="36" t="s">
        <v>121</v>
      </c>
      <c r="G100" s="16"/>
      <c r="H100" s="34" t="s">
        <v>122</v>
      </c>
      <c r="I100" s="34" t="s">
        <v>167</v>
      </c>
      <c r="J100" s="19"/>
      <c r="K100" s="19">
        <v>184552</v>
      </c>
      <c r="L100" s="19">
        <f t="shared" si="1"/>
        <v>753296227.42383313</v>
      </c>
      <c r="M100" s="7"/>
    </row>
    <row r="101" spans="2:13" ht="34.5" customHeight="1" x14ac:dyDescent="0.35">
      <c r="B101" s="5"/>
      <c r="C101" s="32">
        <v>45740</v>
      </c>
      <c r="D101" s="16"/>
      <c r="E101" s="33">
        <v>611</v>
      </c>
      <c r="F101" s="36" t="s">
        <v>105</v>
      </c>
      <c r="G101" s="16"/>
      <c r="H101" s="34" t="s">
        <v>168</v>
      </c>
      <c r="I101" s="34" t="s">
        <v>169</v>
      </c>
      <c r="J101" s="19"/>
      <c r="K101" s="19">
        <v>318520.34999999998</v>
      </c>
      <c r="L101" s="19">
        <f t="shared" si="1"/>
        <v>752977707.07383311</v>
      </c>
      <c r="M101" s="7"/>
    </row>
    <row r="102" spans="2:13" ht="54" x14ac:dyDescent="0.35">
      <c r="B102" s="5"/>
      <c r="C102" s="32">
        <v>45740</v>
      </c>
      <c r="D102" s="16"/>
      <c r="E102" s="33">
        <v>614</v>
      </c>
      <c r="F102" s="36" t="s">
        <v>170</v>
      </c>
      <c r="G102" s="16"/>
      <c r="H102" s="38" t="s">
        <v>171</v>
      </c>
      <c r="I102" s="34" t="s">
        <v>172</v>
      </c>
      <c r="J102" s="19"/>
      <c r="K102" s="19">
        <v>266774.21999999997</v>
      </c>
      <c r="L102" s="19">
        <f t="shared" si="1"/>
        <v>752710932.85383308</v>
      </c>
      <c r="M102" s="7"/>
    </row>
    <row r="103" spans="2:13" ht="36" x14ac:dyDescent="0.35">
      <c r="B103" s="5"/>
      <c r="C103" s="32">
        <v>45740</v>
      </c>
      <c r="D103" s="16"/>
      <c r="E103" s="33">
        <v>615</v>
      </c>
      <c r="F103" s="36" t="s">
        <v>170</v>
      </c>
      <c r="G103" s="16"/>
      <c r="H103" s="34" t="s">
        <v>173</v>
      </c>
      <c r="I103" s="34" t="s">
        <v>174</v>
      </c>
      <c r="J103" s="19"/>
      <c r="K103" s="19">
        <v>111375.11</v>
      </c>
      <c r="L103" s="19">
        <f t="shared" si="1"/>
        <v>752599557.74383307</v>
      </c>
      <c r="M103" s="7"/>
    </row>
    <row r="104" spans="2:13" ht="40.5" customHeight="1" x14ac:dyDescent="0.35">
      <c r="B104" s="5"/>
      <c r="C104" s="32">
        <v>45740</v>
      </c>
      <c r="D104" s="16"/>
      <c r="E104" s="33">
        <v>619</v>
      </c>
      <c r="F104" s="36" t="s">
        <v>105</v>
      </c>
      <c r="G104" s="16"/>
      <c r="H104" s="34" t="s">
        <v>175</v>
      </c>
      <c r="I104" s="34" t="s">
        <v>176</v>
      </c>
      <c r="J104" s="19"/>
      <c r="K104" s="19">
        <v>23523.3</v>
      </c>
      <c r="L104" s="19">
        <f t="shared" si="1"/>
        <v>752576034.44383311</v>
      </c>
      <c r="M104" s="7"/>
    </row>
    <row r="105" spans="2:13" ht="36" x14ac:dyDescent="0.35">
      <c r="B105" s="5"/>
      <c r="C105" s="32">
        <v>45740</v>
      </c>
      <c r="D105" s="16"/>
      <c r="E105" s="33">
        <v>621</v>
      </c>
      <c r="F105" s="36" t="s">
        <v>170</v>
      </c>
      <c r="G105" s="16"/>
      <c r="H105" s="34" t="s">
        <v>173</v>
      </c>
      <c r="I105" s="34" t="s">
        <v>177</v>
      </c>
      <c r="J105" s="19"/>
      <c r="K105" s="19">
        <v>168396.88</v>
      </c>
      <c r="L105" s="19">
        <f t="shared" si="1"/>
        <v>752407637.56383312</v>
      </c>
      <c r="M105" s="7"/>
    </row>
    <row r="106" spans="2:13" ht="36" x14ac:dyDescent="0.35">
      <c r="B106" s="5"/>
      <c r="C106" s="32">
        <v>45740</v>
      </c>
      <c r="D106" s="16"/>
      <c r="E106" s="33">
        <v>628</v>
      </c>
      <c r="F106" s="36" t="s">
        <v>105</v>
      </c>
      <c r="G106" s="16"/>
      <c r="H106" s="34" t="s">
        <v>178</v>
      </c>
      <c r="I106" s="34" t="s">
        <v>179</v>
      </c>
      <c r="J106" s="19"/>
      <c r="K106" s="19">
        <v>5664</v>
      </c>
      <c r="L106" s="19">
        <f t="shared" si="1"/>
        <v>752401973.56383312</v>
      </c>
      <c r="M106" s="7"/>
    </row>
    <row r="107" spans="2:13" ht="36" x14ac:dyDescent="0.35">
      <c r="B107" s="5"/>
      <c r="C107" s="32">
        <v>45740</v>
      </c>
      <c r="D107" s="16"/>
      <c r="E107" s="33">
        <v>631</v>
      </c>
      <c r="F107" s="36" t="s">
        <v>170</v>
      </c>
      <c r="G107" s="16"/>
      <c r="H107" s="34" t="s">
        <v>180</v>
      </c>
      <c r="I107" s="34" t="s">
        <v>181</v>
      </c>
      <c r="J107" s="19"/>
      <c r="K107" s="19">
        <v>188776.4</v>
      </c>
      <c r="L107" s="19">
        <f t="shared" si="1"/>
        <v>752213197.16383314</v>
      </c>
      <c r="M107" s="7"/>
    </row>
    <row r="108" spans="2:13" ht="36" x14ac:dyDescent="0.35">
      <c r="B108" s="5"/>
      <c r="C108" s="32">
        <v>45740</v>
      </c>
      <c r="D108" s="16"/>
      <c r="E108" s="33">
        <v>633</v>
      </c>
      <c r="F108" s="36" t="s">
        <v>105</v>
      </c>
      <c r="G108" s="16"/>
      <c r="H108" s="34" t="s">
        <v>182</v>
      </c>
      <c r="I108" s="34" t="s">
        <v>183</v>
      </c>
      <c r="J108" s="19"/>
      <c r="K108" s="19">
        <v>10761.6</v>
      </c>
      <c r="L108" s="19">
        <f t="shared" si="1"/>
        <v>752202435.56383312</v>
      </c>
      <c r="M108" s="7"/>
    </row>
    <row r="109" spans="2:13" ht="36" x14ac:dyDescent="0.35">
      <c r="B109" s="5"/>
      <c r="C109" s="32">
        <v>45740</v>
      </c>
      <c r="D109" s="16"/>
      <c r="E109" s="33">
        <v>637</v>
      </c>
      <c r="F109" s="36" t="s">
        <v>184</v>
      </c>
      <c r="G109" s="16"/>
      <c r="H109" s="34" t="s">
        <v>185</v>
      </c>
      <c r="I109" s="34" t="s">
        <v>186</v>
      </c>
      <c r="J109" s="19"/>
      <c r="K109" s="19">
        <v>58793.62</v>
      </c>
      <c r="L109" s="19">
        <f t="shared" si="1"/>
        <v>752143641.94383311</v>
      </c>
      <c r="M109" s="7"/>
    </row>
    <row r="110" spans="2:13" ht="36" x14ac:dyDescent="0.35">
      <c r="B110" s="5"/>
      <c r="C110" s="32">
        <v>45740</v>
      </c>
      <c r="D110" s="16"/>
      <c r="E110" s="33">
        <v>639</v>
      </c>
      <c r="F110" s="36" t="s">
        <v>187</v>
      </c>
      <c r="G110" s="16"/>
      <c r="H110" s="34" t="s">
        <v>188</v>
      </c>
      <c r="I110" s="34" t="s">
        <v>189</v>
      </c>
      <c r="J110" s="19"/>
      <c r="K110" s="19">
        <v>12540</v>
      </c>
      <c r="L110" s="19">
        <f t="shared" si="1"/>
        <v>752131101.94383311</v>
      </c>
      <c r="M110" s="7"/>
    </row>
    <row r="111" spans="2:13" ht="36" x14ac:dyDescent="0.35">
      <c r="B111" s="5"/>
      <c r="C111" s="32">
        <v>45741</v>
      </c>
      <c r="D111" s="16"/>
      <c r="E111" s="33">
        <v>650</v>
      </c>
      <c r="F111" s="36" t="s">
        <v>170</v>
      </c>
      <c r="G111" s="16"/>
      <c r="H111" s="34" t="s">
        <v>173</v>
      </c>
      <c r="I111" s="34" t="s">
        <v>190</v>
      </c>
      <c r="J111" s="19"/>
      <c r="K111" s="19">
        <v>122096.98</v>
      </c>
      <c r="L111" s="19">
        <f t="shared" si="1"/>
        <v>752009004.96383309</v>
      </c>
      <c r="M111" s="7"/>
    </row>
    <row r="112" spans="2:13" ht="54" x14ac:dyDescent="0.35">
      <c r="B112" s="5"/>
      <c r="C112" s="32">
        <v>45741</v>
      </c>
      <c r="D112" s="16"/>
      <c r="E112" s="33">
        <v>653</v>
      </c>
      <c r="F112" s="36" t="s">
        <v>127</v>
      </c>
      <c r="G112" s="16"/>
      <c r="H112" s="34" t="s">
        <v>191</v>
      </c>
      <c r="I112" s="34" t="s">
        <v>192</v>
      </c>
      <c r="J112" s="19"/>
      <c r="K112" s="19">
        <v>201780</v>
      </c>
      <c r="L112" s="19">
        <f t="shared" si="1"/>
        <v>751807224.96383309</v>
      </c>
      <c r="M112" s="7"/>
    </row>
    <row r="113" spans="2:16" ht="36" x14ac:dyDescent="0.35">
      <c r="B113" s="5"/>
      <c r="C113" s="32">
        <v>45741</v>
      </c>
      <c r="D113" s="16"/>
      <c r="E113" s="33">
        <v>656</v>
      </c>
      <c r="F113" s="36" t="s">
        <v>193</v>
      </c>
      <c r="G113" s="16"/>
      <c r="H113" s="34" t="s">
        <v>194</v>
      </c>
      <c r="I113" s="34" t="s">
        <v>195</v>
      </c>
      <c r="J113" s="19"/>
      <c r="K113" s="19">
        <v>24500</v>
      </c>
      <c r="L113" s="19">
        <f t="shared" si="1"/>
        <v>751782724.96383309</v>
      </c>
      <c r="M113" s="7"/>
    </row>
    <row r="114" spans="2:16" ht="33" customHeight="1" x14ac:dyDescent="0.35">
      <c r="B114" s="5"/>
      <c r="C114" s="32">
        <v>45741</v>
      </c>
      <c r="D114" s="16"/>
      <c r="E114" s="33">
        <v>658</v>
      </c>
      <c r="F114" s="36" t="s">
        <v>196</v>
      </c>
      <c r="G114" s="16"/>
      <c r="H114" s="34" t="s">
        <v>79</v>
      </c>
      <c r="I114" s="34" t="s">
        <v>197</v>
      </c>
      <c r="J114" s="19"/>
      <c r="K114" s="19">
        <v>2180000</v>
      </c>
      <c r="L114" s="19">
        <f t="shared" si="1"/>
        <v>749602724.96383309</v>
      </c>
      <c r="M114" s="7"/>
    </row>
    <row r="115" spans="2:16" ht="36" x14ac:dyDescent="0.35">
      <c r="B115" s="5"/>
      <c r="C115" s="39">
        <v>45742</v>
      </c>
      <c r="D115" s="40"/>
      <c r="E115" s="18">
        <v>665</v>
      </c>
      <c r="F115" s="40" t="s">
        <v>170</v>
      </c>
      <c r="G115" s="40"/>
      <c r="H115" s="41" t="s">
        <v>198</v>
      </c>
      <c r="I115" s="41" t="s">
        <v>199</v>
      </c>
      <c r="J115" s="35"/>
      <c r="K115" s="35">
        <v>88049.24</v>
      </c>
      <c r="L115" s="19">
        <f t="shared" si="1"/>
        <v>749514675.72383308</v>
      </c>
      <c r="M115" s="7"/>
      <c r="O115" s="20"/>
    </row>
    <row r="116" spans="2:16" ht="36" x14ac:dyDescent="0.35">
      <c r="B116" s="5"/>
      <c r="C116" s="39">
        <v>45742</v>
      </c>
      <c r="D116" s="16"/>
      <c r="E116" s="33">
        <v>669</v>
      </c>
      <c r="F116" s="36" t="s">
        <v>200</v>
      </c>
      <c r="G116" s="16"/>
      <c r="H116" s="34" t="s">
        <v>201</v>
      </c>
      <c r="I116" s="34" t="s">
        <v>202</v>
      </c>
      <c r="J116" s="19"/>
      <c r="K116" s="19">
        <v>13155.21</v>
      </c>
      <c r="L116" s="19">
        <f t="shared" si="1"/>
        <v>749501520.51383305</v>
      </c>
      <c r="M116" s="7"/>
    </row>
    <row r="117" spans="2:16" ht="31.5" customHeight="1" x14ac:dyDescent="0.35">
      <c r="B117" s="5"/>
      <c r="C117" s="39">
        <v>45742</v>
      </c>
      <c r="D117" s="16"/>
      <c r="E117" s="33">
        <v>671</v>
      </c>
      <c r="F117" s="36" t="s">
        <v>196</v>
      </c>
      <c r="G117" s="16"/>
      <c r="H117" s="34" t="s">
        <v>79</v>
      </c>
      <c r="I117" s="34" t="s">
        <v>203</v>
      </c>
      <c r="J117" s="19"/>
      <c r="K117" s="19">
        <v>12961000</v>
      </c>
      <c r="L117" s="19">
        <f t="shared" si="1"/>
        <v>736540520.51383305</v>
      </c>
      <c r="M117" s="7"/>
    </row>
    <row r="118" spans="2:16" ht="36" x14ac:dyDescent="0.35">
      <c r="B118" s="5"/>
      <c r="C118" s="39">
        <v>45742</v>
      </c>
      <c r="D118" s="16"/>
      <c r="E118" s="33">
        <v>673</v>
      </c>
      <c r="F118" s="36" t="s">
        <v>187</v>
      </c>
      <c r="G118" s="16"/>
      <c r="H118" s="34" t="s">
        <v>204</v>
      </c>
      <c r="I118" s="34" t="s">
        <v>205</v>
      </c>
      <c r="J118" s="19"/>
      <c r="K118" s="19">
        <v>13530</v>
      </c>
      <c r="L118" s="19">
        <f t="shared" si="1"/>
        <v>736526990.51383305</v>
      </c>
      <c r="M118" s="7"/>
    </row>
    <row r="119" spans="2:16" ht="32.25" customHeight="1" x14ac:dyDescent="0.35">
      <c r="B119" s="5"/>
      <c r="C119" s="32">
        <v>45743</v>
      </c>
      <c r="D119" s="16"/>
      <c r="E119" s="33">
        <v>690</v>
      </c>
      <c r="F119" s="36" t="s">
        <v>157</v>
      </c>
      <c r="G119" s="16"/>
      <c r="H119" s="34" t="s">
        <v>79</v>
      </c>
      <c r="I119" s="34" t="s">
        <v>206</v>
      </c>
      <c r="J119" s="19"/>
      <c r="K119" s="19">
        <v>268870</v>
      </c>
      <c r="L119" s="19">
        <f t="shared" si="1"/>
        <v>736258120.51383305</v>
      </c>
      <c r="M119" s="7"/>
    </row>
    <row r="120" spans="2:16" ht="36" x14ac:dyDescent="0.35">
      <c r="B120" s="5"/>
      <c r="C120" s="32">
        <v>45743</v>
      </c>
      <c r="D120" s="16"/>
      <c r="E120" s="33">
        <v>694</v>
      </c>
      <c r="F120" s="36" t="s">
        <v>207</v>
      </c>
      <c r="G120" s="16"/>
      <c r="H120" s="34" t="s">
        <v>208</v>
      </c>
      <c r="I120" s="34" t="s">
        <v>209</v>
      </c>
      <c r="J120" s="19"/>
      <c r="K120" s="19">
        <v>7139.99</v>
      </c>
      <c r="L120" s="19">
        <f t="shared" si="1"/>
        <v>736250980.52383304</v>
      </c>
      <c r="M120" s="7"/>
    </row>
    <row r="121" spans="2:16" ht="36" x14ac:dyDescent="0.35">
      <c r="B121" s="5"/>
      <c r="C121" s="32">
        <v>45743</v>
      </c>
      <c r="D121" s="16"/>
      <c r="E121" s="33" t="s">
        <v>210</v>
      </c>
      <c r="F121" s="36" t="s">
        <v>136</v>
      </c>
      <c r="G121" s="16"/>
      <c r="H121" s="34" t="s">
        <v>211</v>
      </c>
      <c r="I121" s="34" t="s">
        <v>212</v>
      </c>
      <c r="J121" s="19"/>
      <c r="K121" s="19">
        <v>15126841.699999999</v>
      </c>
      <c r="L121" s="19">
        <f t="shared" si="1"/>
        <v>721124138.82383299</v>
      </c>
      <c r="M121" s="7"/>
    </row>
    <row r="122" spans="2:16" ht="36" x14ac:dyDescent="0.35">
      <c r="B122" s="5"/>
      <c r="C122" s="32" t="s">
        <v>213</v>
      </c>
      <c r="D122" s="16"/>
      <c r="E122" s="33" t="s">
        <v>214</v>
      </c>
      <c r="F122" s="36" t="s">
        <v>215</v>
      </c>
      <c r="G122" s="16"/>
      <c r="H122" s="34" t="s">
        <v>216</v>
      </c>
      <c r="I122" s="34" t="s">
        <v>217</v>
      </c>
      <c r="J122" s="19"/>
      <c r="K122" s="19">
        <v>5420083.6800000006</v>
      </c>
      <c r="L122" s="19">
        <f t="shared" si="1"/>
        <v>715704055.14383304</v>
      </c>
      <c r="M122" s="7"/>
    </row>
    <row r="123" spans="2:16" x14ac:dyDescent="0.35">
      <c r="B123" s="5"/>
      <c r="C123" s="32">
        <v>45747</v>
      </c>
      <c r="D123" s="16"/>
      <c r="E123" s="33">
        <v>722</v>
      </c>
      <c r="F123" s="36" t="s">
        <v>157</v>
      </c>
      <c r="G123" s="16"/>
      <c r="H123" s="34" t="s">
        <v>79</v>
      </c>
      <c r="I123" s="34" t="s">
        <v>218</v>
      </c>
      <c r="J123" s="19"/>
      <c r="K123" s="19">
        <v>226990</v>
      </c>
      <c r="L123" s="19">
        <f t="shared" si="1"/>
        <v>715477065.14383304</v>
      </c>
      <c r="M123" s="7"/>
    </row>
    <row r="124" spans="2:16" ht="36" x14ac:dyDescent="0.35">
      <c r="B124" s="5"/>
      <c r="C124" s="32">
        <v>45747</v>
      </c>
      <c r="D124" s="16"/>
      <c r="E124" s="33">
        <v>724</v>
      </c>
      <c r="F124" s="36" t="s">
        <v>193</v>
      </c>
      <c r="G124" s="16"/>
      <c r="H124" s="34" t="s">
        <v>219</v>
      </c>
      <c r="I124" s="34" t="s">
        <v>220</v>
      </c>
      <c r="J124" s="19"/>
      <c r="K124" s="19">
        <v>13500</v>
      </c>
      <c r="L124" s="19">
        <f t="shared" si="1"/>
        <v>715463565.14383304</v>
      </c>
      <c r="M124" s="7"/>
      <c r="O124" s="13"/>
      <c r="P124" s="13"/>
    </row>
    <row r="125" spans="2:16" ht="36" x14ac:dyDescent="0.35">
      <c r="B125" s="5"/>
      <c r="C125" s="32">
        <v>45747</v>
      </c>
      <c r="D125" s="16"/>
      <c r="E125" s="33">
        <v>728</v>
      </c>
      <c r="F125" s="36" t="s">
        <v>221</v>
      </c>
      <c r="G125" s="16"/>
      <c r="H125" s="34" t="s">
        <v>222</v>
      </c>
      <c r="I125" s="34" t="s">
        <v>223</v>
      </c>
      <c r="J125" s="19"/>
      <c r="K125" s="19">
        <v>166262</v>
      </c>
      <c r="L125" s="19">
        <f t="shared" ref="L125:L137" si="2">+L124+J125-K125</f>
        <v>715297303.14383304</v>
      </c>
      <c r="M125" s="7"/>
      <c r="O125" s="13">
        <v>11520</v>
      </c>
      <c r="P125" s="13"/>
    </row>
    <row r="126" spans="2:16" ht="36" x14ac:dyDescent="0.35">
      <c r="B126" s="5"/>
      <c r="C126" s="32">
        <v>45747</v>
      </c>
      <c r="D126" s="16"/>
      <c r="E126" s="33">
        <v>735</v>
      </c>
      <c r="F126" s="36" t="s">
        <v>224</v>
      </c>
      <c r="G126" s="16"/>
      <c r="H126" s="34" t="s">
        <v>225</v>
      </c>
      <c r="I126" s="34" t="s">
        <v>226</v>
      </c>
      <c r="J126" s="19"/>
      <c r="K126" s="19">
        <v>12161577.189999999</v>
      </c>
      <c r="L126" s="19">
        <f t="shared" si="2"/>
        <v>703135725.95383298</v>
      </c>
      <c r="M126" s="7"/>
      <c r="O126" s="13">
        <f>+O125*5%</f>
        <v>576</v>
      </c>
      <c r="P126" s="13"/>
    </row>
    <row r="127" spans="2:16" ht="36" x14ac:dyDescent="0.35">
      <c r="B127" s="5"/>
      <c r="C127" s="32">
        <v>45747</v>
      </c>
      <c r="D127" s="16"/>
      <c r="E127" s="33">
        <v>745</v>
      </c>
      <c r="F127" s="36" t="s">
        <v>227</v>
      </c>
      <c r="G127" s="16"/>
      <c r="H127" s="34" t="s">
        <v>228</v>
      </c>
      <c r="I127" s="34" t="s">
        <v>229</v>
      </c>
      <c r="J127" s="19"/>
      <c r="K127" s="19">
        <v>33552.120000000003</v>
      </c>
      <c r="L127" s="19">
        <f t="shared" si="2"/>
        <v>703102173.83383298</v>
      </c>
      <c r="M127" s="7"/>
      <c r="O127" s="13"/>
      <c r="P127" s="13"/>
    </row>
    <row r="128" spans="2:16" ht="36" x14ac:dyDescent="0.35">
      <c r="B128" s="5"/>
      <c r="C128" s="32">
        <v>45747</v>
      </c>
      <c r="D128" s="16"/>
      <c r="E128" s="33">
        <v>746</v>
      </c>
      <c r="F128" s="36" t="s">
        <v>127</v>
      </c>
      <c r="G128" s="16"/>
      <c r="H128" s="34" t="s">
        <v>128</v>
      </c>
      <c r="I128" s="34" t="s">
        <v>230</v>
      </c>
      <c r="J128" s="19"/>
      <c r="K128" s="19">
        <v>130449</v>
      </c>
      <c r="L128" s="19">
        <f t="shared" si="2"/>
        <v>702971724.83383298</v>
      </c>
      <c r="M128" s="7"/>
      <c r="O128" s="13"/>
      <c r="P128" s="13"/>
    </row>
    <row r="129" spans="2:16" ht="36" x14ac:dyDescent="0.35">
      <c r="B129" s="5"/>
      <c r="C129" s="32">
        <v>45747</v>
      </c>
      <c r="D129" s="16"/>
      <c r="E129" s="33">
        <v>752</v>
      </c>
      <c r="F129" s="36" t="s">
        <v>231</v>
      </c>
      <c r="G129" s="16"/>
      <c r="H129" s="34" t="s">
        <v>232</v>
      </c>
      <c r="I129" s="34" t="s">
        <v>233</v>
      </c>
      <c r="J129" s="16"/>
      <c r="K129" s="19">
        <v>16298896.34</v>
      </c>
      <c r="L129" s="19">
        <f t="shared" si="2"/>
        <v>686672828.49383295</v>
      </c>
      <c r="M129" s="7"/>
      <c r="O129" s="13"/>
      <c r="P129" s="13"/>
    </row>
    <row r="130" spans="2:16" ht="36" x14ac:dyDescent="0.35">
      <c r="B130" s="5"/>
      <c r="C130" s="32">
        <v>45747</v>
      </c>
      <c r="D130" s="16"/>
      <c r="E130" s="33">
        <v>756</v>
      </c>
      <c r="F130" s="36" t="s">
        <v>136</v>
      </c>
      <c r="G130" s="16"/>
      <c r="H130" s="16" t="s">
        <v>234</v>
      </c>
      <c r="I130" s="34" t="s">
        <v>235</v>
      </c>
      <c r="J130" s="16"/>
      <c r="K130" s="19">
        <v>14170934.560000001</v>
      </c>
      <c r="L130" s="19">
        <f t="shared" si="2"/>
        <v>672501893.933833</v>
      </c>
      <c r="M130" s="7"/>
      <c r="O130" s="13"/>
      <c r="P130" s="13"/>
    </row>
    <row r="131" spans="2:16" ht="36" x14ac:dyDescent="0.35">
      <c r="B131" s="5"/>
      <c r="C131" s="32">
        <v>45747</v>
      </c>
      <c r="D131" s="16"/>
      <c r="E131" s="33">
        <v>760</v>
      </c>
      <c r="F131" s="36" t="s">
        <v>236</v>
      </c>
      <c r="G131" s="16"/>
      <c r="H131" s="16" t="s">
        <v>237</v>
      </c>
      <c r="I131" s="34" t="s">
        <v>238</v>
      </c>
      <c r="J131" s="16"/>
      <c r="K131" s="19">
        <v>1345455.09</v>
      </c>
      <c r="L131" s="19">
        <f t="shared" si="2"/>
        <v>671156438.84383297</v>
      </c>
      <c r="M131" s="7"/>
      <c r="O131" s="13"/>
      <c r="P131" s="13"/>
    </row>
    <row r="132" spans="2:16" ht="36" x14ac:dyDescent="0.35">
      <c r="B132" s="5"/>
      <c r="C132" s="32">
        <v>45747</v>
      </c>
      <c r="D132" s="16"/>
      <c r="E132" s="33">
        <v>764</v>
      </c>
      <c r="F132" s="36" t="s">
        <v>207</v>
      </c>
      <c r="G132" s="16"/>
      <c r="H132" s="34" t="s">
        <v>239</v>
      </c>
      <c r="I132" s="34" t="s">
        <v>240</v>
      </c>
      <c r="J132" s="16"/>
      <c r="K132" s="19">
        <v>13593.6</v>
      </c>
      <c r="L132" s="19">
        <f t="shared" si="2"/>
        <v>671142845.24383295</v>
      </c>
      <c r="M132" s="7"/>
      <c r="O132" s="13"/>
      <c r="P132" s="13"/>
    </row>
    <row r="133" spans="2:16" ht="54" x14ac:dyDescent="0.35">
      <c r="B133" s="5"/>
      <c r="C133" s="32">
        <v>45747</v>
      </c>
      <c r="D133" s="16"/>
      <c r="E133" s="33">
        <v>766</v>
      </c>
      <c r="F133" s="36" t="s">
        <v>241</v>
      </c>
      <c r="G133" s="16"/>
      <c r="H133" s="34" t="s">
        <v>242</v>
      </c>
      <c r="I133" s="34" t="s">
        <v>243</v>
      </c>
      <c r="J133" s="16"/>
      <c r="K133" s="19">
        <v>582984.77</v>
      </c>
      <c r="L133" s="19">
        <f t="shared" si="2"/>
        <v>670559860.47383296</v>
      </c>
      <c r="M133" s="7"/>
      <c r="O133" s="13"/>
      <c r="P133" s="13"/>
    </row>
    <row r="134" spans="2:16" ht="30" customHeight="1" x14ac:dyDescent="0.35">
      <c r="B134" s="5"/>
      <c r="C134" s="32">
        <v>45747</v>
      </c>
      <c r="D134" s="16"/>
      <c r="E134" s="33">
        <v>768</v>
      </c>
      <c r="F134" s="36" t="s">
        <v>157</v>
      </c>
      <c r="G134" s="16"/>
      <c r="H134" s="34" t="s">
        <v>79</v>
      </c>
      <c r="I134" s="34" t="s">
        <v>244</v>
      </c>
      <c r="J134" s="16"/>
      <c r="K134" s="19">
        <v>50200</v>
      </c>
      <c r="L134" s="19">
        <f t="shared" si="2"/>
        <v>670509660.47383296</v>
      </c>
      <c r="M134" s="7"/>
      <c r="O134" s="13"/>
      <c r="P134" s="13"/>
    </row>
    <row r="135" spans="2:16" ht="36" x14ac:dyDescent="0.35">
      <c r="B135" s="5"/>
      <c r="C135" s="32">
        <v>45747</v>
      </c>
      <c r="D135" s="16"/>
      <c r="E135" s="33">
        <v>770</v>
      </c>
      <c r="F135" s="36" t="s">
        <v>170</v>
      </c>
      <c r="G135" s="16"/>
      <c r="H135" s="34" t="s">
        <v>245</v>
      </c>
      <c r="I135" s="34" t="s">
        <v>246</v>
      </c>
      <c r="J135" s="16"/>
      <c r="K135" s="19">
        <v>2003.17</v>
      </c>
      <c r="L135" s="19">
        <f t="shared" si="2"/>
        <v>670507657.30383301</v>
      </c>
      <c r="M135" s="7"/>
      <c r="O135" s="13"/>
      <c r="P135" s="13"/>
    </row>
    <row r="136" spans="2:16" ht="36" x14ac:dyDescent="0.35">
      <c r="B136" s="5"/>
      <c r="C136" s="32">
        <v>45747</v>
      </c>
      <c r="D136" s="16"/>
      <c r="E136" s="33" t="s">
        <v>247</v>
      </c>
      <c r="F136" s="36" t="s">
        <v>136</v>
      </c>
      <c r="G136" s="16"/>
      <c r="H136" s="34" t="s">
        <v>248</v>
      </c>
      <c r="I136" s="34" t="s">
        <v>249</v>
      </c>
      <c r="J136" s="16"/>
      <c r="K136" s="19">
        <v>3332794.61</v>
      </c>
      <c r="L136" s="19">
        <f t="shared" si="2"/>
        <v>667174862.69383299</v>
      </c>
      <c r="M136" s="7"/>
      <c r="O136" s="13"/>
      <c r="P136" s="13"/>
    </row>
    <row r="137" spans="2:16" ht="54" x14ac:dyDescent="0.35">
      <c r="B137" s="5"/>
      <c r="C137" s="32">
        <v>45747</v>
      </c>
      <c r="D137" s="16"/>
      <c r="E137" s="33" t="s">
        <v>250</v>
      </c>
      <c r="F137" s="36" t="s">
        <v>251</v>
      </c>
      <c r="G137" s="16"/>
      <c r="H137" s="34" t="s">
        <v>252</v>
      </c>
      <c r="I137" s="34" t="s">
        <v>253</v>
      </c>
      <c r="J137" s="16"/>
      <c r="K137" s="19">
        <v>2811122.96</v>
      </c>
      <c r="L137" s="19">
        <f t="shared" si="2"/>
        <v>664363739.73383296</v>
      </c>
      <c r="M137" s="7"/>
      <c r="O137" s="13"/>
      <c r="P137" s="13"/>
    </row>
    <row r="138" spans="2:16" ht="36" x14ac:dyDescent="0.35">
      <c r="B138" s="5"/>
      <c r="C138" s="32">
        <v>45747</v>
      </c>
      <c r="D138" s="16"/>
      <c r="E138" s="33" t="s">
        <v>254</v>
      </c>
      <c r="F138" s="36" t="s">
        <v>255</v>
      </c>
      <c r="G138" s="16"/>
      <c r="H138" s="34" t="s">
        <v>256</v>
      </c>
      <c r="I138" s="34" t="s">
        <v>257</v>
      </c>
      <c r="J138" s="16"/>
      <c r="K138" s="19">
        <v>14304009.449999999</v>
      </c>
      <c r="L138" s="19">
        <f>+L137+J138-K138</f>
        <v>650059730.28383291</v>
      </c>
      <c r="M138" s="7"/>
      <c r="O138" s="13"/>
    </row>
    <row r="139" spans="2:16" ht="36" x14ac:dyDescent="0.35">
      <c r="B139" s="5"/>
      <c r="C139" s="32">
        <v>45747</v>
      </c>
      <c r="D139" s="16"/>
      <c r="E139" s="33" t="s">
        <v>258</v>
      </c>
      <c r="F139" s="36" t="s">
        <v>136</v>
      </c>
      <c r="G139" s="16"/>
      <c r="H139" s="34" t="s">
        <v>211</v>
      </c>
      <c r="I139" s="34" t="s">
        <v>259</v>
      </c>
      <c r="J139" s="16"/>
      <c r="K139" s="19">
        <v>14578643.57</v>
      </c>
      <c r="L139" s="19">
        <f>+L138+J139-K139</f>
        <v>635481086.71383286</v>
      </c>
      <c r="M139" s="7"/>
      <c r="O139" s="13"/>
    </row>
    <row r="140" spans="2:16" ht="54" x14ac:dyDescent="0.35">
      <c r="B140" s="5"/>
      <c r="C140" s="32">
        <v>45747</v>
      </c>
      <c r="D140" s="16"/>
      <c r="E140" s="33" t="s">
        <v>260</v>
      </c>
      <c r="F140" s="34" t="s">
        <v>136</v>
      </c>
      <c r="G140" s="16"/>
      <c r="H140" s="34" t="s">
        <v>261</v>
      </c>
      <c r="I140" s="34" t="s">
        <v>262</v>
      </c>
      <c r="J140" s="16"/>
      <c r="K140" s="19">
        <v>5237014.53</v>
      </c>
      <c r="L140" s="19">
        <f>+L139+J140-K140</f>
        <v>630244072.18383288</v>
      </c>
      <c r="M140" s="7"/>
    </row>
    <row r="141" spans="2:16" ht="47.25" customHeight="1" x14ac:dyDescent="0.35">
      <c r="B141" s="5"/>
      <c r="C141" s="32">
        <v>45747</v>
      </c>
      <c r="D141" s="16"/>
      <c r="E141" s="33"/>
      <c r="F141" s="34" t="s">
        <v>263</v>
      </c>
      <c r="G141" s="16"/>
      <c r="H141" s="34" t="s">
        <v>79</v>
      </c>
      <c r="I141" s="34" t="s">
        <v>264</v>
      </c>
      <c r="J141" s="19">
        <v>4193620.3882169994</v>
      </c>
      <c r="K141" s="19"/>
      <c r="L141" s="19">
        <f>+L140+J141-K141</f>
        <v>634437692.57204986</v>
      </c>
      <c r="M141" s="7"/>
    </row>
    <row r="142" spans="2:16" x14ac:dyDescent="0.35">
      <c r="B142" s="5"/>
      <c r="J142" s="2"/>
      <c r="K142" s="2"/>
      <c r="L142" s="21"/>
      <c r="M142" s="7"/>
    </row>
    <row r="143" spans="2:16" ht="24" customHeight="1" thickBot="1" x14ac:dyDescent="0.4">
      <c r="B143" s="5"/>
      <c r="I143" s="22" t="s">
        <v>52</v>
      </c>
      <c r="J143" s="23">
        <f>+SUM(J61:J141)</f>
        <v>306199525.15821701</v>
      </c>
      <c r="K143" s="23">
        <f>+SUM(K61:K141)</f>
        <v>181487629.49000001</v>
      </c>
      <c r="L143" s="23">
        <f>+L141</f>
        <v>634437692.57204986</v>
      </c>
      <c r="M143" s="7"/>
      <c r="O143" s="20">
        <f>+K143+'[2]Disponibilidad 2025'!$O$85</f>
        <v>0</v>
      </c>
    </row>
    <row r="144" spans="2:16" ht="18.75" thickTop="1" x14ac:dyDescent="0.35">
      <c r="B144" s="5"/>
      <c r="M144" s="7"/>
    </row>
    <row r="145" spans="2:13" x14ac:dyDescent="0.35">
      <c r="B145" s="5"/>
      <c r="M145" s="7"/>
    </row>
    <row r="146" spans="2:13" ht="77.25" customHeight="1" x14ac:dyDescent="0.35">
      <c r="B146" s="5"/>
      <c r="M146" s="7"/>
    </row>
    <row r="147" spans="2:13" x14ac:dyDescent="0.35">
      <c r="B147" s="5"/>
      <c r="C147" s="24" t="s">
        <v>53</v>
      </c>
      <c r="D147" s="24"/>
      <c r="E147" s="24"/>
      <c r="H147" s="25" t="s">
        <v>54</v>
      </c>
      <c r="J147" s="24" t="s">
        <v>54</v>
      </c>
      <c r="K147" s="24"/>
      <c r="M147" s="7"/>
    </row>
    <row r="148" spans="2:13" x14ac:dyDescent="0.35">
      <c r="B148" s="5"/>
      <c r="C148" s="26" t="s">
        <v>55</v>
      </c>
      <c r="D148" s="26"/>
      <c r="E148" s="26"/>
      <c r="H148" s="27" t="s">
        <v>56</v>
      </c>
      <c r="J148" s="26" t="s">
        <v>57</v>
      </c>
      <c r="K148" s="26"/>
      <c r="M148" s="7"/>
    </row>
    <row r="149" spans="2:13" x14ac:dyDescent="0.35">
      <c r="B149" s="5"/>
      <c r="C149" s="6" t="s">
        <v>58</v>
      </c>
      <c r="D149" s="6"/>
      <c r="E149" s="6"/>
      <c r="H149" s="28" t="s">
        <v>59</v>
      </c>
      <c r="J149" s="6" t="s">
        <v>60</v>
      </c>
      <c r="K149" s="6"/>
      <c r="M149" s="7"/>
    </row>
    <row r="150" spans="2:13" x14ac:dyDescent="0.35">
      <c r="B150" s="29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1"/>
    </row>
    <row r="153" spans="2:13" x14ac:dyDescent="0.35"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3"/>
    </row>
    <row r="154" spans="2:13" x14ac:dyDescent="0.35">
      <c r="B154" s="5"/>
      <c r="C154" s="6" t="s">
        <v>0</v>
      </c>
      <c r="D154" s="6"/>
      <c r="E154" s="6"/>
      <c r="F154" s="6"/>
      <c r="G154" s="6"/>
      <c r="H154" s="6"/>
      <c r="I154" s="6"/>
      <c r="J154" s="6"/>
      <c r="K154" s="6"/>
      <c r="L154" s="6"/>
      <c r="M154" s="7"/>
    </row>
    <row r="155" spans="2:13" x14ac:dyDescent="0.35">
      <c r="B155" s="5"/>
      <c r="C155" s="6" t="s">
        <v>1</v>
      </c>
      <c r="D155" s="6"/>
      <c r="E155" s="6"/>
      <c r="F155" s="6"/>
      <c r="G155" s="6"/>
      <c r="H155" s="6"/>
      <c r="I155" s="6"/>
      <c r="J155" s="6"/>
      <c r="K155" s="6"/>
      <c r="L155" s="6"/>
      <c r="M155" s="7"/>
    </row>
    <row r="156" spans="2:13" x14ac:dyDescent="0.35">
      <c r="B156" s="5"/>
      <c r="C156" s="6" t="s">
        <v>2</v>
      </c>
      <c r="D156" s="6"/>
      <c r="E156" s="6"/>
      <c r="F156" s="6"/>
      <c r="G156" s="6"/>
      <c r="H156" s="6"/>
      <c r="I156" s="6"/>
      <c r="J156" s="6"/>
      <c r="K156" s="6"/>
      <c r="L156" s="6"/>
      <c r="M156" s="7"/>
    </row>
    <row r="157" spans="2:13" x14ac:dyDescent="0.35">
      <c r="B157" s="5"/>
      <c r="C157" s="6" t="s">
        <v>265</v>
      </c>
      <c r="D157" s="6"/>
      <c r="E157" s="6"/>
      <c r="F157" s="6"/>
      <c r="G157" s="6"/>
      <c r="H157" s="6"/>
      <c r="I157" s="6"/>
      <c r="J157" s="6"/>
      <c r="K157" s="6"/>
      <c r="L157" s="6"/>
      <c r="M157" s="7"/>
    </row>
    <row r="158" spans="2:13" x14ac:dyDescent="0.35">
      <c r="B158" s="5"/>
      <c r="C158" s="6" t="s">
        <v>266</v>
      </c>
      <c r="D158" s="6"/>
      <c r="E158" s="6"/>
      <c r="F158" s="6"/>
      <c r="G158" s="6"/>
      <c r="H158" s="6"/>
      <c r="I158" s="6"/>
      <c r="J158" s="6"/>
      <c r="K158" s="6"/>
      <c r="L158" s="6"/>
      <c r="M158" s="7"/>
    </row>
    <row r="159" spans="2:13" x14ac:dyDescent="0.35">
      <c r="B159" s="5"/>
      <c r="C159" s="8">
        <v>45747</v>
      </c>
      <c r="D159" s="8"/>
      <c r="E159" s="8"/>
      <c r="F159" s="8"/>
      <c r="G159" s="8"/>
      <c r="H159" s="8"/>
      <c r="I159" s="8"/>
      <c r="J159" s="8"/>
      <c r="K159" s="8"/>
      <c r="L159" s="8"/>
      <c r="M159" s="7"/>
    </row>
    <row r="160" spans="2:13" x14ac:dyDescent="0.35">
      <c r="B160" s="5"/>
      <c r="M160" s="7"/>
    </row>
    <row r="161" spans="2:13" ht="54" x14ac:dyDescent="0.35">
      <c r="B161" s="5"/>
      <c r="C161" s="9" t="s">
        <v>4</v>
      </c>
      <c r="D161" s="10" t="s">
        <v>267</v>
      </c>
      <c r="E161" s="9" t="s">
        <v>6</v>
      </c>
      <c r="F161" s="10" t="s">
        <v>7</v>
      </c>
      <c r="G161" s="10" t="s">
        <v>8</v>
      </c>
      <c r="H161" s="9" t="s">
        <v>9</v>
      </c>
      <c r="I161" s="9" t="s">
        <v>10</v>
      </c>
      <c r="J161" s="11" t="s">
        <v>11</v>
      </c>
      <c r="K161" s="11" t="s">
        <v>12</v>
      </c>
      <c r="L161" s="9" t="s">
        <v>13</v>
      </c>
      <c r="M161" s="7"/>
    </row>
    <row r="162" spans="2:13" x14ac:dyDescent="0.35">
      <c r="B162" s="5"/>
      <c r="K162" s="12" t="s">
        <v>14</v>
      </c>
      <c r="L162" s="13">
        <f>+'[1]Enero 2025'!L145</f>
        <v>236337790.94999996</v>
      </c>
      <c r="M162" s="7"/>
    </row>
    <row r="163" spans="2:13" ht="54" x14ac:dyDescent="0.35">
      <c r="B163" s="5"/>
      <c r="C163" s="42">
        <v>45735</v>
      </c>
      <c r="D163" s="33">
        <v>810080025</v>
      </c>
      <c r="E163" s="16"/>
      <c r="F163" s="43" t="s">
        <v>268</v>
      </c>
      <c r="G163" s="16"/>
      <c r="H163" s="16" t="s">
        <v>269</v>
      </c>
      <c r="I163" s="36" t="s">
        <v>270</v>
      </c>
      <c r="J163" s="16"/>
      <c r="K163" s="35">
        <v>3934811.99</v>
      </c>
      <c r="L163" s="19">
        <f t="shared" ref="L163:L177" si="3">+L162+J163-K163</f>
        <v>232402978.95999995</v>
      </c>
      <c r="M163" s="7"/>
    </row>
    <row r="164" spans="2:13" ht="54" x14ac:dyDescent="0.35">
      <c r="B164" s="5"/>
      <c r="C164" s="42">
        <v>45735</v>
      </c>
      <c r="D164" s="33">
        <v>810080035</v>
      </c>
      <c r="E164" s="16"/>
      <c r="F164" s="43" t="s">
        <v>268</v>
      </c>
      <c r="G164" s="16"/>
      <c r="H164" s="16" t="s">
        <v>271</v>
      </c>
      <c r="I164" s="36" t="s">
        <v>272</v>
      </c>
      <c r="J164" s="16"/>
      <c r="K164" s="35">
        <v>24978.82</v>
      </c>
      <c r="L164" s="19">
        <f t="shared" si="3"/>
        <v>232378000.13999996</v>
      </c>
      <c r="M164" s="7"/>
    </row>
    <row r="165" spans="2:13" ht="54" x14ac:dyDescent="0.35">
      <c r="B165" s="5"/>
      <c r="C165" s="42">
        <v>45735</v>
      </c>
      <c r="D165" s="33">
        <v>810080040</v>
      </c>
      <c r="E165" s="16"/>
      <c r="F165" s="43" t="s">
        <v>268</v>
      </c>
      <c r="G165" s="16"/>
      <c r="H165" s="16" t="s">
        <v>271</v>
      </c>
      <c r="I165" s="36" t="s">
        <v>273</v>
      </c>
      <c r="J165" s="16"/>
      <c r="K165" s="35">
        <v>56479.89</v>
      </c>
      <c r="L165" s="19">
        <f t="shared" si="3"/>
        <v>232321520.24999997</v>
      </c>
      <c r="M165" s="7"/>
    </row>
    <row r="166" spans="2:13" ht="54" x14ac:dyDescent="0.35">
      <c r="B166" s="5"/>
      <c r="C166" s="42">
        <v>45735</v>
      </c>
      <c r="D166" s="33">
        <v>810080029</v>
      </c>
      <c r="E166" s="16"/>
      <c r="F166" s="43" t="s">
        <v>268</v>
      </c>
      <c r="G166" s="16"/>
      <c r="H166" s="16" t="s">
        <v>274</v>
      </c>
      <c r="I166" s="36" t="s">
        <v>275</v>
      </c>
      <c r="J166" s="16"/>
      <c r="K166" s="35">
        <v>46257.08</v>
      </c>
      <c r="L166" s="19">
        <f t="shared" si="3"/>
        <v>232275263.16999996</v>
      </c>
      <c r="M166" s="7"/>
    </row>
    <row r="167" spans="2:13" ht="54" x14ac:dyDescent="0.35">
      <c r="B167" s="5"/>
      <c r="C167" s="42">
        <v>45735</v>
      </c>
      <c r="D167" s="33">
        <v>810080032</v>
      </c>
      <c r="E167" s="16"/>
      <c r="F167" s="43" t="s">
        <v>268</v>
      </c>
      <c r="G167" s="16"/>
      <c r="H167" s="16" t="s">
        <v>276</v>
      </c>
      <c r="I167" s="36" t="s">
        <v>277</v>
      </c>
      <c r="J167" s="16"/>
      <c r="K167" s="35">
        <v>4625.71</v>
      </c>
      <c r="L167" s="19">
        <f t="shared" si="3"/>
        <v>232270637.45999995</v>
      </c>
      <c r="M167" s="7"/>
    </row>
    <row r="168" spans="2:13" x14ac:dyDescent="0.35">
      <c r="B168" s="5"/>
      <c r="C168" s="42">
        <v>45735</v>
      </c>
      <c r="D168" s="16" t="s">
        <v>278</v>
      </c>
      <c r="E168" s="16"/>
      <c r="F168" s="43" t="s">
        <v>268</v>
      </c>
      <c r="G168" s="16"/>
      <c r="H168" s="18" t="s">
        <v>279</v>
      </c>
      <c r="I168" s="16" t="s">
        <v>280</v>
      </c>
      <c r="J168" s="16"/>
      <c r="K168" s="35">
        <v>100</v>
      </c>
      <c r="L168" s="19">
        <f t="shared" si="3"/>
        <v>232270537.45999995</v>
      </c>
      <c r="M168" s="7"/>
    </row>
    <row r="169" spans="2:13" x14ac:dyDescent="0.35">
      <c r="B169" s="5"/>
      <c r="C169" s="42">
        <v>45735</v>
      </c>
      <c r="D169" s="16" t="s">
        <v>281</v>
      </c>
      <c r="E169" s="16"/>
      <c r="F169" s="43" t="s">
        <v>268</v>
      </c>
      <c r="G169" s="16"/>
      <c r="H169" s="18" t="s">
        <v>279</v>
      </c>
      <c r="I169" s="16" t="s">
        <v>280</v>
      </c>
      <c r="J169" s="16"/>
      <c r="K169" s="35">
        <v>100</v>
      </c>
      <c r="L169" s="19">
        <f t="shared" si="3"/>
        <v>232270437.45999995</v>
      </c>
      <c r="M169" s="7"/>
    </row>
    <row r="170" spans="2:13" x14ac:dyDescent="0.35">
      <c r="B170" s="5"/>
      <c r="C170" s="42">
        <v>45735</v>
      </c>
      <c r="D170" s="16" t="s">
        <v>282</v>
      </c>
      <c r="E170" s="16"/>
      <c r="F170" s="43" t="s">
        <v>268</v>
      </c>
      <c r="G170" s="16"/>
      <c r="H170" s="18" t="s">
        <v>279</v>
      </c>
      <c r="I170" s="16" t="s">
        <v>283</v>
      </c>
      <c r="J170" s="16"/>
      <c r="K170" s="35">
        <v>100</v>
      </c>
      <c r="L170" s="19">
        <f t="shared" si="3"/>
        <v>232270337.45999995</v>
      </c>
      <c r="M170" s="7"/>
    </row>
    <row r="171" spans="2:13" x14ac:dyDescent="0.35">
      <c r="B171" s="5"/>
      <c r="C171" s="42">
        <v>45735</v>
      </c>
      <c r="D171" s="16" t="s">
        <v>284</v>
      </c>
      <c r="E171" s="16"/>
      <c r="F171" s="43" t="s">
        <v>268</v>
      </c>
      <c r="G171" s="16"/>
      <c r="H171" s="18" t="s">
        <v>279</v>
      </c>
      <c r="I171" s="16" t="s">
        <v>280</v>
      </c>
      <c r="J171" s="16"/>
      <c r="K171" s="35">
        <v>100</v>
      </c>
      <c r="L171" s="19">
        <f t="shared" si="3"/>
        <v>232270237.45999995</v>
      </c>
      <c r="M171" s="7"/>
    </row>
    <row r="172" spans="2:13" x14ac:dyDescent="0.35">
      <c r="B172" s="5"/>
      <c r="C172" s="42">
        <v>45735</v>
      </c>
      <c r="D172" s="16" t="s">
        <v>285</v>
      </c>
      <c r="E172" s="16"/>
      <c r="F172" s="43" t="s">
        <v>268</v>
      </c>
      <c r="G172" s="16"/>
      <c r="H172" s="18" t="s">
        <v>279</v>
      </c>
      <c r="I172" s="16" t="s">
        <v>280</v>
      </c>
      <c r="J172" s="16"/>
      <c r="K172" s="35">
        <v>100</v>
      </c>
      <c r="L172" s="19">
        <f t="shared" si="3"/>
        <v>232270137.45999995</v>
      </c>
      <c r="M172" s="7"/>
    </row>
    <row r="173" spans="2:13" x14ac:dyDescent="0.35">
      <c r="B173" s="5"/>
      <c r="C173" s="42">
        <v>45736</v>
      </c>
      <c r="D173" s="16" t="s">
        <v>286</v>
      </c>
      <c r="E173" s="16"/>
      <c r="F173" s="43" t="s">
        <v>268</v>
      </c>
      <c r="G173" s="16"/>
      <c r="H173" s="16" t="s">
        <v>19</v>
      </c>
      <c r="I173" s="16" t="s">
        <v>287</v>
      </c>
      <c r="J173" s="16"/>
      <c r="K173" s="35">
        <v>5902.22</v>
      </c>
      <c r="L173" s="19">
        <f t="shared" si="3"/>
        <v>232264235.23999995</v>
      </c>
      <c r="M173" s="7"/>
    </row>
    <row r="174" spans="2:13" x14ac:dyDescent="0.35">
      <c r="B174" s="5"/>
      <c r="C174" s="42">
        <v>45736</v>
      </c>
      <c r="D174" s="16" t="s">
        <v>288</v>
      </c>
      <c r="E174" s="16"/>
      <c r="F174" s="43" t="s">
        <v>268</v>
      </c>
      <c r="G174" s="16"/>
      <c r="H174" s="16" t="s">
        <v>19</v>
      </c>
      <c r="I174" s="16" t="s">
        <v>289</v>
      </c>
      <c r="J174" s="16"/>
      <c r="K174" s="35">
        <v>84.72</v>
      </c>
      <c r="L174" s="19">
        <f t="shared" si="3"/>
        <v>232264150.51999995</v>
      </c>
      <c r="M174" s="7"/>
    </row>
    <row r="175" spans="2:13" x14ac:dyDescent="0.35">
      <c r="B175" s="5"/>
      <c r="C175" s="42">
        <v>45736</v>
      </c>
      <c r="D175" s="16" t="s">
        <v>290</v>
      </c>
      <c r="E175" s="16"/>
      <c r="F175" s="43" t="s">
        <v>268</v>
      </c>
      <c r="G175" s="16"/>
      <c r="H175" s="16" t="s">
        <v>19</v>
      </c>
      <c r="I175" s="16" t="s">
        <v>291</v>
      </c>
      <c r="J175" s="16"/>
      <c r="K175" s="35">
        <v>69.39</v>
      </c>
      <c r="L175" s="19">
        <f t="shared" si="3"/>
        <v>232264081.12999997</v>
      </c>
      <c r="M175" s="7"/>
    </row>
    <row r="176" spans="2:13" x14ac:dyDescent="0.35">
      <c r="B176" s="5"/>
      <c r="C176" s="42">
        <v>45736</v>
      </c>
      <c r="D176" s="16" t="s">
        <v>292</v>
      </c>
      <c r="E176" s="16"/>
      <c r="F176" s="43" t="s">
        <v>268</v>
      </c>
      <c r="G176" s="16"/>
      <c r="H176" s="16" t="s">
        <v>19</v>
      </c>
      <c r="I176" s="16" t="s">
        <v>287</v>
      </c>
      <c r="J176" s="16"/>
      <c r="K176" s="35">
        <v>37.47</v>
      </c>
      <c r="L176" s="19">
        <f t="shared" si="3"/>
        <v>232264043.65999997</v>
      </c>
      <c r="M176" s="7"/>
    </row>
    <row r="177" spans="2:13" x14ac:dyDescent="0.35">
      <c r="B177" s="5"/>
      <c r="C177" s="42">
        <v>45736</v>
      </c>
      <c r="D177" s="16" t="s">
        <v>293</v>
      </c>
      <c r="E177" s="16"/>
      <c r="F177" s="43" t="s">
        <v>268</v>
      </c>
      <c r="G177" s="16"/>
      <c r="H177" s="16" t="s">
        <v>19</v>
      </c>
      <c r="I177" s="16" t="s">
        <v>294</v>
      </c>
      <c r="J177" s="16"/>
      <c r="K177" s="35">
        <v>6.94</v>
      </c>
      <c r="L177" s="19">
        <f t="shared" si="3"/>
        <v>232264036.71999997</v>
      </c>
      <c r="M177" s="7"/>
    </row>
    <row r="178" spans="2:13" x14ac:dyDescent="0.35">
      <c r="B178" s="5"/>
      <c r="J178" s="2"/>
      <c r="K178" s="2"/>
      <c r="L178" s="21"/>
      <c r="M178" s="7"/>
    </row>
    <row r="179" spans="2:13" ht="18.75" thickBot="1" x14ac:dyDescent="0.4">
      <c r="B179" s="5"/>
      <c r="I179" s="22" t="s">
        <v>52</v>
      </c>
      <c r="J179" s="23">
        <f>+SUM(J163:J177)</f>
        <v>0</v>
      </c>
      <c r="K179" s="23">
        <f>+SUM(K163:K177)</f>
        <v>4073754.2300000009</v>
      </c>
      <c r="L179" s="23">
        <f>+L177</f>
        <v>232264036.71999997</v>
      </c>
      <c r="M179" s="7"/>
    </row>
    <row r="180" spans="2:13" ht="18.75" thickTop="1" x14ac:dyDescent="0.35">
      <c r="B180" s="5"/>
      <c r="M180" s="7"/>
    </row>
    <row r="181" spans="2:13" x14ac:dyDescent="0.35">
      <c r="B181" s="5"/>
      <c r="M181" s="7"/>
    </row>
    <row r="182" spans="2:13" x14ac:dyDescent="0.35">
      <c r="B182" s="5"/>
      <c r="M182" s="7"/>
    </row>
    <row r="183" spans="2:13" x14ac:dyDescent="0.35">
      <c r="B183" s="5"/>
      <c r="M183" s="7"/>
    </row>
    <row r="184" spans="2:13" x14ac:dyDescent="0.35">
      <c r="B184" s="5"/>
      <c r="M184" s="7"/>
    </row>
    <row r="185" spans="2:13" x14ac:dyDescent="0.35">
      <c r="B185" s="5"/>
      <c r="C185" s="24" t="s">
        <v>53</v>
      </c>
      <c r="D185" s="24"/>
      <c r="E185" s="24"/>
      <c r="H185" s="25" t="s">
        <v>54</v>
      </c>
      <c r="J185" s="24" t="s">
        <v>54</v>
      </c>
      <c r="K185" s="24"/>
      <c r="M185" s="7"/>
    </row>
    <row r="186" spans="2:13" x14ac:dyDescent="0.35">
      <c r="B186" s="5"/>
      <c r="C186" s="26" t="s">
        <v>55</v>
      </c>
      <c r="D186" s="26"/>
      <c r="E186" s="26"/>
      <c r="H186" s="27" t="s">
        <v>56</v>
      </c>
      <c r="J186" s="26" t="s">
        <v>57</v>
      </c>
      <c r="K186" s="26"/>
      <c r="M186" s="7"/>
    </row>
    <row r="187" spans="2:13" x14ac:dyDescent="0.35">
      <c r="B187" s="5"/>
      <c r="C187" s="6" t="s">
        <v>58</v>
      </c>
      <c r="D187" s="6"/>
      <c r="E187" s="6"/>
      <c r="H187" s="28" t="s">
        <v>59</v>
      </c>
      <c r="J187" s="6" t="s">
        <v>60</v>
      </c>
      <c r="K187" s="6"/>
      <c r="M187" s="7"/>
    </row>
    <row r="188" spans="2:13" x14ac:dyDescent="0.35">
      <c r="B188" s="29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1"/>
    </row>
  </sheetData>
  <mergeCells count="34">
    <mergeCell ref="C187:E187"/>
    <mergeCell ref="J187:K187"/>
    <mergeCell ref="C158:L158"/>
    <mergeCell ref="C159:L159"/>
    <mergeCell ref="C185:E185"/>
    <mergeCell ref="J185:K185"/>
    <mergeCell ref="C186:E186"/>
    <mergeCell ref="J186:K186"/>
    <mergeCell ref="C149:E149"/>
    <mergeCell ref="J149:K149"/>
    <mergeCell ref="C154:L154"/>
    <mergeCell ref="C155:L155"/>
    <mergeCell ref="C156:L156"/>
    <mergeCell ref="C157:L157"/>
    <mergeCell ref="C55:L55"/>
    <mergeCell ref="C56:L56"/>
    <mergeCell ref="C57:L57"/>
    <mergeCell ref="C147:E147"/>
    <mergeCell ref="J147:K147"/>
    <mergeCell ref="C148:E148"/>
    <mergeCell ref="J148:K148"/>
    <mergeCell ref="C48:E48"/>
    <mergeCell ref="J48:K48"/>
    <mergeCell ref="C49:E49"/>
    <mergeCell ref="J49:K49"/>
    <mergeCell ref="C53:L53"/>
    <mergeCell ref="C54:L54"/>
    <mergeCell ref="C3:L3"/>
    <mergeCell ref="C4:L4"/>
    <mergeCell ref="C5:L5"/>
    <mergeCell ref="C6:L6"/>
    <mergeCell ref="C7:L7"/>
    <mergeCell ref="C47:E47"/>
    <mergeCell ref="J47:K4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3E5FCF-7BB8-4948-8F81-E3114916F923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2D160009-AA98-49A7-B6DA-CC9D95349D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F1A40-6767-43D3-97DD-44E6FC24E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2025-04-03T13:23:26Z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