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ABRIL 2025/"/>
    </mc:Choice>
  </mc:AlternateContent>
  <xr:revisionPtr revIDLastSave="4" documentId="11_7DBB81F19DE5690B2722DB632EB2214C1905F10B" xr6:coauthVersionLast="47" xr6:coauthVersionMax="47" xr10:uidLastSave="{31565726-D4E8-42BC-AA0A-836252F2AB95}"/>
  <bookViews>
    <workbookView xWindow="-120" yWindow="-120" windowWidth="29040" windowHeight="15720" xr2:uid="{00000000-000D-0000-FFFF-FFFF00000000}"/>
  </bookViews>
  <sheets>
    <sheet name="ABRIL 2025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5" i="1" l="1"/>
  <c r="J155" i="1"/>
  <c r="L138" i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5" i="1" s="1"/>
  <c r="C135" i="1"/>
  <c r="K120" i="1"/>
  <c r="O53" i="1" s="1"/>
  <c r="J120" i="1"/>
  <c r="O96" i="1"/>
  <c r="O51" i="1"/>
  <c r="O45" i="1"/>
  <c r="O43" i="1"/>
  <c r="L32" i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C29" i="1"/>
  <c r="Q21" i="1"/>
  <c r="Q19" i="1"/>
  <c r="Q22" i="1" s="1"/>
  <c r="K14" i="1"/>
  <c r="J14" i="1"/>
  <c r="L10" i="1"/>
  <c r="L11" i="1" s="1"/>
  <c r="L12" i="1" s="1"/>
  <c r="L14" i="1" s="1"/>
  <c r="O120" i="1" l="1"/>
</calcChain>
</file>

<file path=xl/sharedStrings.xml><?xml version="1.0" encoding="utf-8"?>
<sst xmlns="http://schemas.openxmlformats.org/spreadsheetml/2006/main" count="364" uniqueCount="241">
  <si>
    <t>COMITE EJECUTOR DE INFRAESTRUCTURAS DE ZONAS TURISTICAS (CEIZTUR)</t>
  </si>
  <si>
    <t>INFORME DE TESORERIA</t>
  </si>
  <si>
    <t>INGRESOS Y EGRESOS</t>
  </si>
  <si>
    <t>CUENTA NO. 2400169440 (Fondo Reponible)</t>
  </si>
  <si>
    <t>Fecha</t>
  </si>
  <si>
    <t>Transferencia</t>
  </si>
  <si>
    <t>Cheque</t>
  </si>
  <si>
    <t>Cuenta Presupuestaria/Referencia</t>
  </si>
  <si>
    <t>No. Cuenta Contable</t>
  </si>
  <si>
    <t>Beneficiario</t>
  </si>
  <si>
    <t>Descripcion</t>
  </si>
  <si>
    <t>Debito</t>
  </si>
  <si>
    <t>Credito</t>
  </si>
  <si>
    <t>Balance</t>
  </si>
  <si>
    <t>Balance Inicial</t>
  </si>
  <si>
    <t>Banreservas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</si>
  <si>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</si>
  <si>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</si>
  <si>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</si>
  <si>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</si>
  <si>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</si>
  <si>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</si>
  <si>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</si>
  <si>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</si>
  <si>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</si>
  <si>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</si>
  <si>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</t>
  </si>
  <si>
    <t xml:space="preserve">  CUENTA UNICA DEL TESORO NO. 100010102384894</t>
  </si>
  <si>
    <t>Cheque/ Lib.</t>
  </si>
  <si>
    <t>103645/25</t>
  </si>
  <si>
    <t>COMITE EJECUTOR DE INFRAESTRUCTURAS DE ZONAS TURISTICAS</t>
  </si>
  <si>
    <t>Ingresos correspondientes del 09 al 15/03/2025 (Vulos Charter)</t>
  </si>
  <si>
    <t>103651/25</t>
  </si>
  <si>
    <t>Ingresos correspondientes del 01 al 15/03/2025 (Vuelos Regulares)</t>
  </si>
  <si>
    <t>01/04/2025</t>
  </si>
  <si>
    <t>796</t>
  </si>
  <si>
    <t>2.2.7.2.06</t>
  </si>
  <si>
    <t>Viamar, SA</t>
  </si>
  <si>
    <t>Pago Facts. No 4947-4966-5036. Servicio de Mantenimiento para las Unidades Vehiculares en Garantía que fueron adquiridas para CEIZTUR, según anexos.</t>
  </si>
  <si>
    <t>801</t>
  </si>
  <si>
    <t>2.7.2.4.01</t>
  </si>
  <si>
    <t>Constructora Tradeco, SRL</t>
  </si>
  <si>
    <t>Pago Fact. No.0191, Cub. No.3, Proy. No. 403, contrato No.27-2023; Reconstrucción del Malecón de Haina, Playa Gringo, Municipio Bajos de Haina, Provincia San Cristóbal.</t>
  </si>
  <si>
    <t>805</t>
  </si>
  <si>
    <t>2.1.2.2.06</t>
  </si>
  <si>
    <t>Nómina incentivo por rendimiento individual año 2024</t>
  </si>
  <si>
    <t>02/04/2025</t>
  </si>
  <si>
    <t>812</t>
  </si>
  <si>
    <t>Nómina adicional rendimiento individual año 2024</t>
  </si>
  <si>
    <t>820</t>
  </si>
  <si>
    <t>2.1.2.2.03</t>
  </si>
  <si>
    <t>Nómina horas extras febrero 2025</t>
  </si>
  <si>
    <t>822</t>
  </si>
  <si>
    <t>2.2.3.1.01</t>
  </si>
  <si>
    <t>Pago viáticos pronto pago del 31 de marzo al 12 de abril 2025</t>
  </si>
  <si>
    <t>03/04/2025</t>
  </si>
  <si>
    <t>828</t>
  </si>
  <si>
    <t>2.2.6.3.01</t>
  </si>
  <si>
    <t>HUMANO SEGUROS S A</t>
  </si>
  <si>
    <t>Pago factura No. 3820, Correspondiente al mes de abril  2025, del Seguro Medico de Salud a los empleados del CEIZTUR, según anexos.</t>
  </si>
  <si>
    <t>831</t>
  </si>
  <si>
    <t>2.2.5.1.01</t>
  </si>
  <si>
    <t>CENTRO DE EXPORTACION E INVERSIONES DE LA REPUBLICA DOMINICANA</t>
  </si>
  <si>
    <t>Pago Factura No. 0075. Cesión de derecho Contrato 32-2021 por los gastos de mantenimiento del edificio del CEI-RD espacio concedido al CEIZTUR, correspondiente al mes de abril 2025.</t>
  </si>
  <si>
    <t>834</t>
  </si>
  <si>
    <t>Nómina rendimiento individual año 2024</t>
  </si>
  <si>
    <t>838</t>
  </si>
  <si>
    <t>2.2.9.2.01</t>
  </si>
  <si>
    <t>INSTITUTO DE FORMACION TURISTICA DEL CARIBE</t>
  </si>
  <si>
    <t>Pago Facturas No. 0979-0982-0987-0988. Correspondiente al servicio de almuerzo para los empleados del CEIZTUR, del 03 al 07, 10 al 14, 17 al 21 y del 24 al 28 de marzo del 2025, según anexos.</t>
  </si>
  <si>
    <t>04/04/2025</t>
  </si>
  <si>
    <t>855</t>
  </si>
  <si>
    <t>2.7.2.4.01, 2.7.2.2.01</t>
  </si>
  <si>
    <t>CPU Servicios, SRL</t>
  </si>
  <si>
    <t>Pago Fact. No. 0136, Cub. No.1 Proy. No.420 Contrato No. 25-2024; Reconstrucción Parque Central Juan Pablo Duarte y su entorno municipio Samaná, provincia Samaná</t>
  </si>
  <si>
    <t>860</t>
  </si>
  <si>
    <t>2.7.1.2.01</t>
  </si>
  <si>
    <t>PROYECTOS CIVILES Y ELECTROMECANICOS (PROCELCA), SRL.</t>
  </si>
  <si>
    <t>Pago Fact. No. 0476, Cub. No.1 Proy. No.422 Contrato No. 29-2024; Remodelación de Baños en el Ministerio de Turismo (MITUR), Sede Principal, Distrito Nacional.</t>
  </si>
  <si>
    <t>103657/25</t>
  </si>
  <si>
    <t>Ingresos correspondientes del 16 al 22/03/2025 (Vuelos Charter)</t>
  </si>
  <si>
    <t>Construcciones Civiles y Proyectos Agregados CONCIPRA, SRL</t>
  </si>
  <si>
    <t>Pago Fact. No.0081, Cub. No.4 y final mas devolución de Vicios ocultos, Proy. No.378, Cont. No.11-2022; Reconstrucción Vía de Acceso a la Playa Macao, Distrito Municipal Verón Punta Cana, Provincia La Altagracia.</t>
  </si>
  <si>
    <t>XIOMARA DEL CARMEN MARMOLEJOS ACOSTA</t>
  </si>
  <si>
    <t>Pago Factura No.0091; Por el Alquiler de un inmueble que aloja oficinas de la policía de Turismo POLITUR, correspondiente al mes de abril 2025.</t>
  </si>
  <si>
    <t>2.2.8.7.02</t>
  </si>
  <si>
    <t>Freddy Bolivar De Jesus Almonte Brito</t>
  </si>
  <si>
    <t>Pago Factura No. 1090, por concepto de Tramites Legales de Documentos, según anexos.</t>
  </si>
  <si>
    <t>2.3.9.6.01, 2.3.9.8.01</t>
  </si>
  <si>
    <t>Bosquesa, SRL</t>
  </si>
  <si>
    <t>Pago factura No. 3943. Adquisición de los insumos para mantenimiento de maquinarias y equipos para el PNLPB, según anexos.</t>
  </si>
  <si>
    <t>2.2.8.3.01</t>
  </si>
  <si>
    <t>Tamira Group, SRL</t>
  </si>
  <si>
    <t>Pago factura No. 0205; Servicios de Contratación de Estudios Médicos de preempleo para el CEIZTUR, según anexos.</t>
  </si>
  <si>
    <t>2.3.6.3.04</t>
  </si>
  <si>
    <t>Rayamel Group, SRL</t>
  </si>
  <si>
    <t>Pago Factura No, 0322. Adquisición de Herramientas para la Brigada del Programa Nacional de Limpieza de Playas y Balnearios del (PNLPB),destinado a MiPymes, según anexos.</t>
  </si>
  <si>
    <t>Almacenes Casa Vito, SRL</t>
  </si>
  <si>
    <t>Pago Fact. 0108. Contratación de Servicio de Mantenimiento Preventivo y Correctivo Para Barredoras de la Institución, según anexos.</t>
  </si>
  <si>
    <t>ELSA MARGARITA DE LA CRUZ MATOS</t>
  </si>
  <si>
    <t>Pago Fact. No. 0103, por concepto de Trámites Legales de Documentos, según anexos.</t>
  </si>
  <si>
    <t>2.3.9.5.01</t>
  </si>
  <si>
    <t>Casting Scorpion, SRL</t>
  </si>
  <si>
    <t>Pago factura No. 1004. Adquisición de utensilio de cocina para servicio de almuerzo de la institución, relanzamiento, según anexos.</t>
  </si>
  <si>
    <t>FRANCHESKA MARTINEZ RAMON</t>
  </si>
  <si>
    <t>Pago factura No. 0066 y 0067,Servicio de Desayunos y Almuerzos para los Operativos del Programa Nacional de Limpieza de Playas y Balneario (PNLPB), según anexos.</t>
  </si>
  <si>
    <t>2.3.9.1.01</t>
  </si>
  <si>
    <t>Sistemas &amp; Tecnología, SRL</t>
  </si>
  <si>
    <t>Pago factura No. 0428, Adquisición de Fundas Plásticas para el Programa Nacional de Limpieza de Playas (PNLPB), según anexos.</t>
  </si>
  <si>
    <t>SERD NET, SRL</t>
  </si>
  <si>
    <t>Pago factura No. 0546, Servicio de Alquiler de Furgón para almacén provisional de los trabajos de restauración del monumento Alcázar de Colon, Ciudad Colonial correspondiente a enero - febrero 2025, según anexos.</t>
  </si>
  <si>
    <t>2.2.8.5.01</t>
  </si>
  <si>
    <t>Dita Services, SRL</t>
  </si>
  <si>
    <t>Pago Fact No. 0559. Servicio de Fumigación y Desinfección para las Oficinas de la Institución por un Periodo de 6 Meses, correspondiente al mes de marzo 2025 según anexos.</t>
  </si>
  <si>
    <t>2.3.9.8.02, 2.3.5.5.01, 2.3.7.1.05, 2.3.6.1.01</t>
  </si>
  <si>
    <t>B&amp;F MERCANTIL, SRL</t>
  </si>
  <si>
    <t>Pago factura No.1182. Adquisición de Materiales Ferreteros para uso de las Diferentes Áreas de la Institución ,destinado a MiPymes, según anexos</t>
  </si>
  <si>
    <t>Auto Servicio Automotriz Inteligente RD, Auto Sai RD SRL</t>
  </si>
  <si>
    <t>Pago factura No. 2247- 2248- 2249- 2250- 2251- 2252- 2253; Servicio de Mantenimiento  y reparación para  Vehículos de Motor de la institución, según anexos.</t>
  </si>
  <si>
    <t>2.2.8.7.05</t>
  </si>
  <si>
    <t>Mytrak Technology, SRL</t>
  </si>
  <si>
    <t>Pago Factura No. 0250; Servicio de monitoreo de GPS de la flotilla vehicular del CEIZTUR, correspondiente al mes de marzo 2025, según anexos.</t>
  </si>
  <si>
    <t>Pago de viáticos pronto pago del 07 al 26 de abril 2025</t>
  </si>
  <si>
    <t>103663/25</t>
  </si>
  <si>
    <t>Ingresos correspondientes del 23 al 29/03/2025 (Vuelos Charter)</t>
  </si>
  <si>
    <t>Adicional rendimiento individual inactivo año 2024</t>
  </si>
  <si>
    <t>2.2.1.5.01</t>
  </si>
  <si>
    <t>Altice Dominicana, SA</t>
  </si>
  <si>
    <t>Pago Factura No. 3886, por los servicios de renta mensual de Internet móvil para las cámaras de vídeo vigilancia instaladas en Playa Macao correspondientes al mes de marzo del 2025.</t>
  </si>
  <si>
    <t>2.3.9.2.01, 2.3.9.8.01</t>
  </si>
  <si>
    <t>COMPU-OFFICE DOMINICANA, SRL</t>
  </si>
  <si>
    <t>Pago factura No. 0647. Adquisición de Tóners y Cartuchos para uso de la Institución, según anexos.</t>
  </si>
  <si>
    <t>2.1.5.2.01, 2.1.5.1.01, 2.1.5.3.01, 2.1.1.2.08</t>
  </si>
  <si>
    <t>Nómina temporales abril 2025</t>
  </si>
  <si>
    <t>2.1.5.2.01, 2.1.5.1.01, 2.1.5.3.01, 2.1.1.3.01</t>
  </si>
  <si>
    <t>Nómina tramite de pensión abril 2025</t>
  </si>
  <si>
    <t>2.1.2.2.05</t>
  </si>
  <si>
    <t>Nómina militar abril 2025</t>
  </si>
  <si>
    <t>2.1.5.2.01, 2.1.1.1.01, 2.1.5.1.01, 2.1.5.3.01</t>
  </si>
  <si>
    <t>Nómina fijos abril 2025</t>
  </si>
  <si>
    <t>Pago factura No. 4799 - 4802 - 4836 - 4930 - 4931 - 4953 - 4973 - 5013 ,Servicio de Mantenimiento para las Unidades Vehiculares en Garantía que fueron adquiridas para POLITUR, según anexos</t>
  </si>
  <si>
    <t>Premium Business Service, S R L</t>
  </si>
  <si>
    <t>Pago Fact. No. 0218, Cub. No. 3 y final mas Devolución de vicios ocultos, Proy. No. 405 contrato No.28-2023; Remodelación de Oficina de Promoción Turística, Provincia Puerto Plata</t>
  </si>
  <si>
    <t>Nómina adicional viáticos febrero 2025</t>
  </si>
  <si>
    <t>2.7.2.4.01, 2.7.1.2.01</t>
  </si>
  <si>
    <t>Project and Construction Services PCS, SRL</t>
  </si>
  <si>
    <t>Pago Fact. No. 0318, Cub. No.1, Proy. No.408 Contrato No.1-2024; Construcción de la Terminal Turística del Puerto de Barahona, Municipio Santa Cruz, Provincia Barahona. Lote 1: Demoliciones, Mejoramiento de Suelo, Nivelación y Confección de Plataforma.</t>
  </si>
  <si>
    <t>2.1.5.2.01, 2.1.5.1.01, 2.1.5.3.01, 2.1.1.2.11</t>
  </si>
  <si>
    <t>Nómina interinato abril 2025</t>
  </si>
  <si>
    <t>2.2.7.1.01</t>
  </si>
  <si>
    <t>JORDI MOLINA FIGUERAS</t>
  </si>
  <si>
    <t>Pago No.2 factura No. 0008, Contrato No. 17-2024; Restauración Artesonado y Mobiliario Alcázar de Colon, Ciudad Colonial, Distrito Nacional.</t>
  </si>
  <si>
    <t>Pago viáticos pronto pago del 12 al 26 de abril 2025</t>
  </si>
  <si>
    <t>GA Constructora, SRL</t>
  </si>
  <si>
    <t>Pago Fact. No. 0041 Cub. No.2 Proy. No.310, Cont. No. 44-2019; Construcción Verja Perimetral y adecuación del Terreno del Santuario San José, Prados del Este, Santo Domingo Este.</t>
  </si>
  <si>
    <t>2.7.2.4.02</t>
  </si>
  <si>
    <t>Green Site Ingenieria y Construcción, SRL</t>
  </si>
  <si>
    <t>Pago Factura No.0034, Proy. No.402, Lote 2: Supervisión de la Cub No.4 del Proyecto No. 401; Construcción de Parque Urbano, Municipio Bajos de Haina, Provincia San Cristóbal, Contrato No. 24-2023.</t>
  </si>
  <si>
    <t xml:space="preserve">	INSTITUTO DE FORMACION TURISTICA DEL CARIBE</t>
  </si>
  <si>
    <t>Pago factura No.0992, Correspondiente al servicio de almuerzo para los empleados del CEIZTUR, del 31 de marzo al 04 de abril del 2025, según anexos.</t>
  </si>
  <si>
    <t>2.7.2.5.01</t>
  </si>
  <si>
    <t>MARIO JOSE HURTADO IMBERT</t>
  </si>
  <si>
    <t>Pago Fact. No. 0061, Cub. No. 2 Proy. No.421 Contrato No. 24-2024; Reconstrucción del Muelle Turístico de Miches, Provincia El Seibo. Relanzamiento</t>
  </si>
  <si>
    <t>MARIEL NIEVE ACEVEDO ARACENA</t>
  </si>
  <si>
    <t>Pago Fact. No. 0001, Cub. No. 2 Proy. No. 425  Cont. No. 34-2024; Reparación Plaza de Vendedores del Balneario Los Patos, Provincia Barahona.</t>
  </si>
  <si>
    <t>2.1.1.2.06</t>
  </si>
  <si>
    <t>Nomina brigadistas sargazo abril 2025.</t>
  </si>
  <si>
    <t>Pago Factura No. 1095, por concepto de Tramites Legales de Documentos, según anexos.</t>
  </si>
  <si>
    <t>Dies Trading, SRL</t>
  </si>
  <si>
    <t>Pago Fact. No. 0668. Adquisición de Herramientas para la Brigada del Programa Nacional de Limpieza de Playas y Balnearios del (PNLPB),destinado a MiPymes, según anexos.</t>
  </si>
  <si>
    <t>2.3.9.9.05, 2.3.6.3.04</t>
  </si>
  <si>
    <t>Ramirez &amp; Mojica Envoy Pack Courier Express, SRL</t>
  </si>
  <si>
    <t>Pago factura No. 2900.  Adquisición de Insumos Varios para uso de las diferentes Áreas de la Institución, destinado a MiPymes, según anexos.</t>
  </si>
  <si>
    <t>Nomina brigadistas abril 2025.</t>
  </si>
  <si>
    <t>Pago factura No. 0548. Adquisición de Herramientas para la Brigada del Programa Nacional de Limpieza de Playas y Balnearios del (PNLPB). Destinado a MiPymes, según anexos.</t>
  </si>
  <si>
    <t>2.6.1.3.01</t>
  </si>
  <si>
    <t>MDL ALTEKNATIVA TECH, SRL</t>
  </si>
  <si>
    <t>Pago factura No. 0373. Adquisición de Computadores, Componentes y Accesorios Tecnológicos para uso de la Institución, destinado a MiPymes, según anexos.</t>
  </si>
  <si>
    <t>2.3.9.3.01, 2.3.7.2.99</t>
  </si>
  <si>
    <t>MRO Mantenimiento Operación &amp; Reparación, SRL</t>
  </si>
  <si>
    <t>Pago factura No. 0969, Adquisición de Materiales Ferreteros para uso de las Diferentes Áreas de la Institución ,destinado a MiPymes, según anexos.</t>
  </si>
  <si>
    <t xml:space="preserve">2.2.6.2.01 </t>
  </si>
  <si>
    <t>Seguros Reservas, SA</t>
  </si>
  <si>
    <t>Pago Factura No. 5293 y 5294.Inclusión, Modificación y aumento en las pólizas  de Seguro No. 2-2-502-0262235 Vehículos de Motor flotilla y 2-2-503-0262255 Responsabilidad Civil de exceso con vigencia del 30 de diciembre 2024 hasta 30 septiembre 2025.</t>
  </si>
  <si>
    <t>2.2.5.9.01</t>
  </si>
  <si>
    <t>Mattar Consulting, SRL</t>
  </si>
  <si>
    <t>Pago factura No. 0024.Renovación de licencias informática para uso de esta Institución, según anexos.</t>
  </si>
  <si>
    <t>2.3.6.3.06, 2.6.5.5.01, 2.3.7.2.06</t>
  </si>
  <si>
    <t>Soldier Electronic Security SES, SRL</t>
  </si>
  <si>
    <t>Pago factura No. 0970. Adquisición de Insumos Varios para uso de las diferentes Áreas de la Institución, destinado a MiPymes, según anexos.</t>
  </si>
  <si>
    <t>2.3.1.3.03</t>
  </si>
  <si>
    <t>Constructora Acaya, SRL</t>
  </si>
  <si>
    <t>Pago final Fact. No. 0005. Suministro y colocación de tierra negra y césped, con mantenimiento posterior a su colocación en el Malecón Santo Domingo Este, mantenimiento marzo 2025, según anexos.</t>
  </si>
  <si>
    <t>Nuespi Ingeniería, SRL</t>
  </si>
  <si>
    <t>Pago Fact. No. 0066, Cub. No. 2  Proy. No.417  Contrato No. 19-2024; Reparación de la calle Francisco Alberto Caamaño Deño, Municipio Las Terrenas, Provincia Samana.</t>
  </si>
  <si>
    <t>Nómina horas extras marzo 2025</t>
  </si>
  <si>
    <t>2.2.7.1.06</t>
  </si>
  <si>
    <t>Soluciones de Tecnologia Guerrero Peña, SRL</t>
  </si>
  <si>
    <t>Pago Avance 20% del monto RD$957,586.87. Por la Contratación de Servicio de Cableado Estructurado y Fibra Óptica, para la transmisión de voz y datos en el proyecto del piso 4, para la Institución, según anexos.</t>
  </si>
  <si>
    <t>Pago Fact. No. 0082 , Cub. No. 1  Proy. No.418  Contrato No. 20-2024; Construcción de Muelle Marítimo en el Distrito Municipal Caleta, Provincia La Romana.</t>
  </si>
  <si>
    <t>Pago viáticos pronto pago del 21 de abril al 10 de mayo 2025</t>
  </si>
  <si>
    <t>Pago Viáticos pronto pago del 22 de abril al 10 de mayo 2025</t>
  </si>
  <si>
    <t>2.7.2.2.01, 2.7.2.4.01, 2.7.2.7.01</t>
  </si>
  <si>
    <t>INVERSIONES TROPICANA C POR A</t>
  </si>
  <si>
    <t>Pago Fact. No. 0519, Cub. No.2 Proy. No.415  Contrato No. 16-2024; Reconstrucción de Parques en el Municipio de Santa Bárbara de Samaná, Provincia Samaná: Lote 2: Reconstrucción del parque Glorieta a Santa Barbara y su entorno municipio Santa Barbara.</t>
  </si>
  <si>
    <t>103669/25</t>
  </si>
  <si>
    <t>Ingresos correspondientes del 16 al 31/03/2025 (Vuelos Regulares)</t>
  </si>
  <si>
    <t>103675/25</t>
  </si>
  <si>
    <t>Ingresos correspondientes del 30/03/2025 al 05/04/2025 (Vuelos Charter)</t>
  </si>
  <si>
    <t>103681/25</t>
  </si>
  <si>
    <t>Ingresos correspondientes del 06 al 12/04/2025 (Vuelos Charter)</t>
  </si>
  <si>
    <t>2.2.7.2.02</t>
  </si>
  <si>
    <t>ALL Office Solutions TS, SRL</t>
  </si>
  <si>
    <t>Pago factura No. 2765, Contratación de Servicio de Mantenimiento preventivo y correctivo de las impresoras de la institución, según anexos.</t>
  </si>
  <si>
    <t>Nu Energy SRL</t>
  </si>
  <si>
    <t>Pago Fact. No. 0269, Cub. No.4 Proy. No.404 Contrato No.25-2023; Reconstrucción de las Calles del Municipio de Sosúa Provincia Puerto Plata.</t>
  </si>
  <si>
    <t>Constructora Zara Amelia, SRL</t>
  </si>
  <si>
    <t>Pago Fact. No. 0075, Cub. No. 2 Proy. No.414  Contrato No. 12-2024; Reacondicionamiento de Oficinas de promocion Turistica, Provincia Barahona</t>
  </si>
  <si>
    <t>Pago de viáticos PyD marzo 2025</t>
  </si>
  <si>
    <t>2.7.2.2.01</t>
  </si>
  <si>
    <t>Ingenieria &amp; Construcciones Santos , SRL</t>
  </si>
  <si>
    <t>Pago Fact. No. 0014, Cub. No.5, Proy. No.410 Contrato No. 7-2024; Reconstrucción Plaza Marcelino Marte (Canito), Guayacanes, Provincia San Pedro de Macorís.</t>
  </si>
  <si>
    <t>2.7.2.4.01, 2.7.2.4.01</t>
  </si>
  <si>
    <t>Constructora AG, SRL</t>
  </si>
  <si>
    <t>Pago fact. No. 0044, Cub. No.10 y final mas devolución de vicios ocultos, Proy. No. 388, Cont. No. 29-2022; Reconstrucción de la Vía Domingo Maíz y su Interconexión a la Av. Punta Cana, Distrito Municipal Verón, Punta Cana.</t>
  </si>
  <si>
    <t>2.7.2.4.01, 2.7.2.4.02</t>
  </si>
  <si>
    <t>Ing. Julio A. Baez &amp; Asociados, SRL</t>
  </si>
  <si>
    <t>Pago Fact. No. 0158, Cub. No.3, Proy. No. 413 contrato No.15-2024; Construcción Verja Perimetral del Santuario Nacional Santo Cristo de los Milagros, Municipio de Bayaguana, Provincia Monte Plata.</t>
  </si>
  <si>
    <t>Pago viáticos ingeniería marzo 2025</t>
  </si>
  <si>
    <t>Pago Fact. No. 0319, Cub. No.2, Proy. No.408 Contrato No.1-2024; Construcción de la Terminal Turística del Puerto de Barahona, Municipio Santa Cruz, Provincia Barahona. Lote 1: Demoliciones, Mejoramiento de Suelo, Nivelación y Confección de Plataforma.</t>
  </si>
  <si>
    <t>Alconci Ingeniería, SRL</t>
  </si>
  <si>
    <t>Pago Fact. No.0019 , Cub. No.12, Proy. No. 400 contrato No.21-2023; Construcción de Estacionamiento Vehicular para Visitantes de la Playa Bayahíbe, Provincia La Altagracia.</t>
  </si>
  <si>
    <t>ICONSTA INMOBILIARIA Y CONSTRUCTORA TAVERAS CASTILLO, SRL</t>
  </si>
  <si>
    <t>Pago Fact. No.0046, Cub. No. 4 Proy. No.412 Contrato No. 9-2024; Reconstrucción de las Calles del Casco Urbano en el Municipio San Felipe, Provincia Puerto Plata.</t>
  </si>
  <si>
    <t>Edinsa, SRL</t>
  </si>
  <si>
    <t>Pago Fact. No.0109 Cub. No.8 Proy. No.372 Contrato No.5-2022; Mejoramiento del Frente Costero de la Playa Sosua, Provincia Puerto Plata (Plaza Sur), Lote 1.</t>
  </si>
  <si>
    <t>Codom, SRL</t>
  </si>
  <si>
    <t>Pago fact. No.0048, Cub. No.9, Proy. No.397, contrato No.18-2023. Construcción de Plaza Multiuso en el municipio de Santa Cruz, Provincia El Seibo.</t>
  </si>
  <si>
    <t>FONDOS PARA PRESERVACION DE LA ZONA COLONIAL</t>
  </si>
  <si>
    <t>CUENTA NO. 9604337130 (Cuenta Scrow)</t>
  </si>
  <si>
    <t>Transferencia/ No.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</si>
</sst>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14" fontId="3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/>
    </xf>
    <xf numFmtId="0" fontId="3" fillId="0" borderId="0" xfId="0" applyFont="1"/>
    <xf numFmtId="43" fontId="2" fillId="0" borderId="0" xfId="1" applyFont="1"/>
    <xf numFmtId="14" fontId="2" fillId="0" borderId="7" xfId="0" applyNumberFormat="1" applyFont="1" applyBorder="1"/>
    <xf numFmtId="0" fontId="2" fillId="0" borderId="7" xfId="0" applyFont="1" applyBorder="1"/>
    <xf numFmtId="43" fontId="2" fillId="0" borderId="7" xfId="1" applyFont="1" applyBorder="1"/>
    <xf numFmtId="14" fontId="4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43" fontId="2" fillId="0" borderId="2" xfId="1" applyFont="1" applyBorder="1"/>
    <xf numFmtId="0" fontId="3" fillId="0" borderId="0" xfId="0" applyFont="1" applyAlignment="1">
      <alignment horizontal="right"/>
    </xf>
    <xf numFmtId="43" fontId="3" fillId="0" borderId="8" xfId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43" fontId="2" fillId="3" borderId="7" xfId="1" applyFont="1" applyFill="1" applyBorder="1"/>
    <xf numFmtId="0" fontId="2" fillId="3" borderId="7" xfId="0" applyFont="1" applyFill="1" applyBorder="1" applyAlignment="1">
      <alignment horizontal="left" wrapText="1"/>
    </xf>
    <xf numFmtId="49" fontId="2" fillId="0" borderId="0" xfId="0" applyNumberFormat="1" applyFont="1"/>
    <xf numFmtId="0" fontId="2" fillId="3" borderId="7" xfId="0" applyFont="1" applyFill="1" applyBorder="1"/>
    <xf numFmtId="43" fontId="2" fillId="0" borderId="0" xfId="0" applyNumberFormat="1" applyFont="1"/>
    <xf numFmtId="0" fontId="2" fillId="3" borderId="7" xfId="0" applyFont="1" applyFill="1" applyBorder="1" applyAlignment="1">
      <alignment wrapText="1"/>
    </xf>
    <xf numFmtId="0" fontId="2" fillId="3" borderId="0" xfId="0" applyFont="1" applyFill="1"/>
    <xf numFmtId="43" fontId="2" fillId="0" borderId="5" xfId="1" applyFont="1" applyBorder="1"/>
    <xf numFmtId="43" fontId="2" fillId="3" borderId="12" xfId="1" applyFont="1" applyFill="1" applyBorder="1"/>
    <xf numFmtId="43" fontId="2" fillId="0" borderId="12" xfId="1" applyFont="1" applyBorder="1"/>
    <xf numFmtId="43" fontId="3" fillId="0" borderId="0" xfId="1" applyFont="1" applyBorder="1"/>
    <xf numFmtId="164" fontId="2" fillId="0" borderId="0" xfId="0" applyNumberFormat="1" applyFont="1"/>
    <xf numFmtId="0" fontId="2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Informe%20tesoreria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Informe%20tesoreria%202025.xlsx?3F89CA2B" TargetMode="External"/><Relationship Id="rId1" Type="http://schemas.openxmlformats.org/officeDocument/2006/relationships/externalLinkPath" Target="file:///\\3F89CA2B\Informe%20tesore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Analisis%20de%20Disponiblidad%20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Analisis%20de%20Disponiblidad%20%202025.xlsx?3F89CA2B" TargetMode="External"/><Relationship Id="rId1" Type="http://schemas.openxmlformats.org/officeDocument/2006/relationships/externalLinkPath" Target="file:///\\3F89CA2B\Analisis%20de%20Disponiblidad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 2024"/>
      <sheetName val="Enero 2025"/>
      <sheetName val="Febrero 2025"/>
      <sheetName val="Marzo 2025"/>
      <sheetName val="Abril 2025"/>
      <sheetName val="Mayo 2025"/>
    </sheetNames>
    <sheetDataSet>
      <sheetData sheetId="0"/>
      <sheetData sheetId="1"/>
      <sheetData sheetId="2"/>
      <sheetData sheetId="3">
        <row r="42">
          <cell r="L42">
            <v>2758334.3400000022</v>
          </cell>
        </row>
        <row r="143">
          <cell r="L143">
            <v>634437692.57204986</v>
          </cell>
        </row>
        <row r="179">
          <cell r="L179">
            <v>232264036.71999997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ponibilidad 2025"/>
      <sheetName val="Nota Enero 2025"/>
      <sheetName val="Nota Feb 2025"/>
      <sheetName val="Nota Marzo 2025"/>
      <sheetName val="Nota Abril 2025"/>
    </sheetNames>
    <sheetDataSet>
      <sheetData sheetId="0">
        <row r="85">
          <cell r="O85">
            <v>-181487629.49000001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4"/>
  <sheetViews>
    <sheetView showGridLines="0" tabSelected="1" zoomScale="55" zoomScaleNormal="55" workbookViewId="0">
      <selection activeCell="G36" sqref="G36"/>
    </sheetView>
  </sheetViews>
  <sheetFormatPr baseColWidth="10" defaultRowHeight="18" x14ac:dyDescent="0.35"/>
  <cols>
    <col min="1" max="1" width="2.28515625" style="4" customWidth="1"/>
    <col min="2" max="2" width="4" style="4" customWidth="1"/>
    <col min="3" max="3" width="14.140625" style="4" customWidth="1"/>
    <col min="4" max="4" width="25.7109375" style="4" customWidth="1"/>
    <col min="5" max="5" width="20.7109375" style="4" customWidth="1"/>
    <col min="6" max="6" width="25.7109375" style="4" customWidth="1"/>
    <col min="7" max="7" width="19.140625" style="4" customWidth="1"/>
    <col min="8" max="8" width="68" style="4" customWidth="1"/>
    <col min="9" max="9" width="114.140625" style="4" bestFit="1" customWidth="1"/>
    <col min="10" max="10" width="24" style="4" customWidth="1"/>
    <col min="11" max="11" width="24.85546875" style="4" customWidth="1"/>
    <col min="12" max="12" width="25.28515625" style="4" customWidth="1"/>
    <col min="13" max="13" width="8.28515625" style="4" customWidth="1"/>
    <col min="14" max="14" width="11.42578125" style="4"/>
    <col min="15" max="15" width="20.42578125" style="4" customWidth="1"/>
    <col min="16" max="16" width="22" style="4" customWidth="1"/>
    <col min="17" max="17" width="14" style="4" bestFit="1" customWidth="1"/>
    <col min="18" max="16384" width="11.42578125" style="4"/>
  </cols>
  <sheetData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8" x14ac:dyDescent="0.35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8" x14ac:dyDescent="0.35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8" x14ac:dyDescent="0.35">
      <c r="B5" s="5"/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2:18" x14ac:dyDescent="0.35">
      <c r="B6" s="5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2:18" x14ac:dyDescent="0.35">
      <c r="B7" s="5"/>
      <c r="C7" s="8">
        <v>45777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2:18" x14ac:dyDescent="0.35">
      <c r="B8" s="5"/>
      <c r="M8" s="7"/>
    </row>
    <row r="9" spans="2:18" ht="54" x14ac:dyDescent="0.35">
      <c r="B9" s="5"/>
      <c r="C9" s="9" t="s">
        <v>4</v>
      </c>
      <c r="D9" s="9" t="s">
        <v>5</v>
      </c>
      <c r="E9" s="9" t="s">
        <v>6</v>
      </c>
      <c r="F9" s="10" t="s">
        <v>7</v>
      </c>
      <c r="G9" s="10" t="s">
        <v>8</v>
      </c>
      <c r="H9" s="9" t="s">
        <v>9</v>
      </c>
      <c r="I9" s="9" t="s">
        <v>10</v>
      </c>
      <c r="J9" s="11" t="s">
        <v>11</v>
      </c>
      <c r="K9" s="11" t="s">
        <v>12</v>
      </c>
      <c r="L9" s="9" t="s">
        <v>13</v>
      </c>
      <c r="M9" s="7"/>
    </row>
    <row r="10" spans="2:18" x14ac:dyDescent="0.35">
      <c r="B10" s="5"/>
      <c r="K10" s="12" t="s">
        <v>14</v>
      </c>
      <c r="L10" s="13">
        <f>+'[1]Marzo 2025'!L42</f>
        <v>2758334.3400000022</v>
      </c>
      <c r="M10" s="7"/>
    </row>
    <row r="11" spans="2:18" x14ac:dyDescent="0.35">
      <c r="B11" s="5"/>
      <c r="C11" s="14">
        <v>45777</v>
      </c>
      <c r="D11" s="15"/>
      <c r="E11" s="15"/>
      <c r="F11" s="15"/>
      <c r="G11" s="15"/>
      <c r="H11" s="15" t="s">
        <v>15</v>
      </c>
      <c r="I11" s="15" t="s">
        <v>16</v>
      </c>
      <c r="J11" s="15"/>
      <c r="K11" s="15">
        <v>175</v>
      </c>
      <c r="L11" s="16">
        <f t="shared" ref="L11:L12" si="0">+L10+J11-K11</f>
        <v>2758159.3400000022</v>
      </c>
      <c r="M11" s="7"/>
    </row>
    <row r="12" spans="2:18" x14ac:dyDescent="0.35">
      <c r="B12" s="5"/>
      <c r="C12" s="17"/>
      <c r="D12" s="18"/>
      <c r="E12" s="15"/>
      <c r="F12" s="15"/>
      <c r="G12" s="15"/>
      <c r="H12" s="19"/>
      <c r="I12" s="19"/>
      <c r="J12" s="15"/>
      <c r="K12" s="16"/>
      <c r="L12" s="16">
        <f t="shared" si="0"/>
        <v>2758159.3400000022</v>
      </c>
      <c r="M12" s="7"/>
    </row>
    <row r="13" spans="2:18" x14ac:dyDescent="0.35">
      <c r="B13" s="5"/>
      <c r="J13" s="2"/>
      <c r="K13" s="2"/>
      <c r="L13" s="20"/>
      <c r="M13" s="7"/>
    </row>
    <row r="14" spans="2:18" ht="18.75" thickBot="1" x14ac:dyDescent="0.4">
      <c r="B14" s="5"/>
      <c r="I14" s="21" t="s">
        <v>17</v>
      </c>
      <c r="J14" s="22">
        <f>+SUM(J11:J12)</f>
        <v>0</v>
      </c>
      <c r="K14" s="22">
        <f>+SUM(K11:K12)</f>
        <v>175</v>
      </c>
      <c r="L14" s="22">
        <f>+L12</f>
        <v>2758159.3400000022</v>
      </c>
      <c r="M14" s="7"/>
    </row>
    <row r="15" spans="2:18" ht="18.75" thickTop="1" x14ac:dyDescent="0.35">
      <c r="B15" s="5"/>
      <c r="M15" s="7"/>
    </row>
    <row r="16" spans="2:18" x14ac:dyDescent="0.35">
      <c r="B16" s="5"/>
      <c r="M16" s="7"/>
      <c r="Q16" s="13"/>
      <c r="R16" s="13"/>
    </row>
    <row r="17" spans="1:18" x14ac:dyDescent="0.35">
      <c r="B17" s="5"/>
      <c r="M17" s="7"/>
      <c r="Q17" s="13"/>
      <c r="R17" s="13"/>
    </row>
    <row r="18" spans="1:18" x14ac:dyDescent="0.35">
      <c r="B18" s="5"/>
      <c r="M18" s="7"/>
      <c r="Q18" s="13">
        <v>331500</v>
      </c>
      <c r="R18" s="13"/>
    </row>
    <row r="19" spans="1:18" x14ac:dyDescent="0.35">
      <c r="B19" s="5"/>
      <c r="C19" s="23" t="s">
        <v>18</v>
      </c>
      <c r="D19" s="23"/>
      <c r="E19" s="23"/>
      <c r="H19" s="24" t="s">
        <v>19</v>
      </c>
      <c r="J19" s="23" t="s">
        <v>19</v>
      </c>
      <c r="K19" s="23"/>
      <c r="M19" s="7"/>
      <c r="Q19" s="13">
        <f>+Q18*18%</f>
        <v>59670</v>
      </c>
      <c r="R19" s="13"/>
    </row>
    <row r="20" spans="1:18" x14ac:dyDescent="0.35">
      <c r="B20" s="5"/>
      <c r="C20" s="25" t="s">
        <v>20</v>
      </c>
      <c r="D20" s="25"/>
      <c r="E20" s="25"/>
      <c r="H20" s="26" t="s">
        <v>21</v>
      </c>
      <c r="J20" s="25" t="s">
        <v>22</v>
      </c>
      <c r="K20" s="25"/>
      <c r="M20" s="7"/>
      <c r="Q20" s="13"/>
      <c r="R20" s="13"/>
    </row>
    <row r="21" spans="1:18" x14ac:dyDescent="0.35">
      <c r="B21" s="5"/>
      <c r="C21" s="6" t="s">
        <v>23</v>
      </c>
      <c r="D21" s="6"/>
      <c r="E21" s="6"/>
      <c r="H21" s="27" t="s">
        <v>24</v>
      </c>
      <c r="J21" s="6" t="s">
        <v>25</v>
      </c>
      <c r="K21" s="6"/>
      <c r="M21" s="7"/>
      <c r="Q21" s="13">
        <f>+Q18*5%</f>
        <v>16575</v>
      </c>
      <c r="R21" s="13"/>
    </row>
    <row r="22" spans="1:18" x14ac:dyDescent="0.3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Q22" s="13">
        <f>+Q18+Q19-Q20-Q21</f>
        <v>374595</v>
      </c>
      <c r="R22" s="13"/>
    </row>
    <row r="23" spans="1:18" x14ac:dyDescent="0.35">
      <c r="Q23" s="13"/>
      <c r="R23" s="13"/>
    </row>
    <row r="24" spans="1:18" x14ac:dyDescent="0.35">
      <c r="A24" s="4" t="s">
        <v>26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Q24" s="13"/>
      <c r="R24" s="13"/>
    </row>
    <row r="25" spans="1:18" x14ac:dyDescent="0.35">
      <c r="B25" s="5"/>
      <c r="C25" s="6" t="s">
        <v>0</v>
      </c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8" x14ac:dyDescent="0.35">
      <c r="B26" s="5"/>
      <c r="C26" s="6" t="s">
        <v>1</v>
      </c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1:18" x14ac:dyDescent="0.35">
      <c r="B27" s="5"/>
      <c r="C27" s="6" t="s">
        <v>2</v>
      </c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8" x14ac:dyDescent="0.35">
      <c r="B28" s="5"/>
      <c r="C28" s="6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8" x14ac:dyDescent="0.35">
      <c r="B29" s="5"/>
      <c r="C29" s="8">
        <f>+C7</f>
        <v>45777</v>
      </c>
      <c r="D29" s="8"/>
      <c r="E29" s="8"/>
      <c r="F29" s="8"/>
      <c r="G29" s="8"/>
      <c r="H29" s="8"/>
      <c r="I29" s="8"/>
      <c r="J29" s="8"/>
      <c r="K29" s="8"/>
      <c r="L29" s="8"/>
      <c r="M29" s="7"/>
    </row>
    <row r="30" spans="1:18" x14ac:dyDescent="0.35">
      <c r="B30" s="5"/>
      <c r="M30" s="7"/>
    </row>
    <row r="31" spans="1:18" ht="54" x14ac:dyDescent="0.35">
      <c r="B31" s="5"/>
      <c r="C31" s="9" t="s">
        <v>4</v>
      </c>
      <c r="D31" s="9" t="s">
        <v>5</v>
      </c>
      <c r="E31" s="9" t="s">
        <v>28</v>
      </c>
      <c r="F31" s="10" t="s">
        <v>7</v>
      </c>
      <c r="G31" s="10" t="s">
        <v>8</v>
      </c>
      <c r="H31" s="9" t="s">
        <v>9</v>
      </c>
      <c r="I31" s="9" t="s">
        <v>10</v>
      </c>
      <c r="J31" s="11" t="s">
        <v>11</v>
      </c>
      <c r="K31" s="11" t="s">
        <v>12</v>
      </c>
      <c r="L31" s="9" t="s">
        <v>13</v>
      </c>
      <c r="M31" s="7"/>
    </row>
    <row r="32" spans="1:18" x14ac:dyDescent="0.35">
      <c r="B32" s="5"/>
      <c r="K32" s="12" t="s">
        <v>14</v>
      </c>
      <c r="L32" s="13">
        <f>+'[1]Marzo 2025'!L143</f>
        <v>634437692.57204986</v>
      </c>
      <c r="M32" s="7"/>
    </row>
    <row r="33" spans="2:16" ht="36" x14ac:dyDescent="0.35">
      <c r="B33" s="5"/>
      <c r="C33" s="31">
        <v>45748</v>
      </c>
      <c r="D33" s="15"/>
      <c r="E33" s="32" t="s">
        <v>29</v>
      </c>
      <c r="F33" s="15"/>
      <c r="G33" s="15"/>
      <c r="H33" s="33" t="s">
        <v>30</v>
      </c>
      <c r="I33" s="34" t="s">
        <v>31</v>
      </c>
      <c r="J33" s="16">
        <v>3730394.9949579998</v>
      </c>
      <c r="K33" s="35"/>
      <c r="L33" s="16">
        <f t="shared" ref="L33:L96" si="1">+L32+J33-K33</f>
        <v>638168087.5670079</v>
      </c>
      <c r="M33" s="7"/>
    </row>
    <row r="34" spans="2:16" ht="36" x14ac:dyDescent="0.35">
      <c r="B34" s="5"/>
      <c r="C34" s="31">
        <v>45748</v>
      </c>
      <c r="D34" s="15"/>
      <c r="E34" s="32" t="s">
        <v>32</v>
      </c>
      <c r="F34" s="15"/>
      <c r="G34" s="15"/>
      <c r="H34" s="33" t="s">
        <v>30</v>
      </c>
      <c r="I34" s="34" t="s">
        <v>33</v>
      </c>
      <c r="J34" s="16">
        <v>168621451.272264</v>
      </c>
      <c r="K34" s="35"/>
      <c r="L34" s="16">
        <f t="shared" si="1"/>
        <v>806789538.8392719</v>
      </c>
      <c r="M34" s="7"/>
    </row>
    <row r="35" spans="2:16" ht="36" x14ac:dyDescent="0.35">
      <c r="B35" s="5"/>
      <c r="C35" s="31" t="s">
        <v>34</v>
      </c>
      <c r="D35" s="15"/>
      <c r="E35" s="32" t="s">
        <v>35</v>
      </c>
      <c r="F35" s="15"/>
      <c r="G35" s="15" t="s">
        <v>36</v>
      </c>
      <c r="H35" s="33" t="s">
        <v>37</v>
      </c>
      <c r="I35" s="36" t="s">
        <v>38</v>
      </c>
      <c r="J35" s="35"/>
      <c r="K35" s="35">
        <v>46501.49</v>
      </c>
      <c r="L35" s="16">
        <f t="shared" si="1"/>
        <v>806743037.34927189</v>
      </c>
      <c r="M35" s="7"/>
      <c r="P35" s="37"/>
    </row>
    <row r="36" spans="2:16" ht="36" x14ac:dyDescent="0.35">
      <c r="B36" s="5"/>
      <c r="C36" s="31" t="s">
        <v>34</v>
      </c>
      <c r="D36" s="15"/>
      <c r="E36" s="32" t="s">
        <v>39</v>
      </c>
      <c r="F36" s="15"/>
      <c r="G36" s="15" t="s">
        <v>40</v>
      </c>
      <c r="H36" s="33" t="s">
        <v>41</v>
      </c>
      <c r="I36" s="36" t="s">
        <v>42</v>
      </c>
      <c r="J36" s="38"/>
      <c r="K36" s="35">
        <v>14476725.92</v>
      </c>
      <c r="L36" s="16">
        <f t="shared" si="1"/>
        <v>792266311.42927194</v>
      </c>
      <c r="M36" s="7"/>
      <c r="P36" s="37"/>
    </row>
    <row r="37" spans="2:16" ht="36" x14ac:dyDescent="0.35">
      <c r="B37" s="5"/>
      <c r="C37" s="31" t="s">
        <v>34</v>
      </c>
      <c r="D37" s="15"/>
      <c r="E37" s="32" t="s">
        <v>43</v>
      </c>
      <c r="F37" s="15"/>
      <c r="G37" s="15" t="s">
        <v>44</v>
      </c>
      <c r="H37" s="33" t="s">
        <v>30</v>
      </c>
      <c r="I37" s="36" t="s">
        <v>45</v>
      </c>
      <c r="J37" s="38"/>
      <c r="K37" s="35">
        <v>7878283.3200000003</v>
      </c>
      <c r="L37" s="16">
        <f t="shared" si="1"/>
        <v>784388028.10927188</v>
      </c>
      <c r="M37" s="7"/>
      <c r="P37" s="37"/>
    </row>
    <row r="38" spans="2:16" ht="36" x14ac:dyDescent="0.35">
      <c r="B38" s="5"/>
      <c r="C38" s="31" t="s">
        <v>46</v>
      </c>
      <c r="D38" s="15"/>
      <c r="E38" s="32" t="s">
        <v>47</v>
      </c>
      <c r="F38" s="15"/>
      <c r="G38" s="15" t="s">
        <v>44</v>
      </c>
      <c r="H38" s="33" t="s">
        <v>30</v>
      </c>
      <c r="I38" s="36" t="s">
        <v>48</v>
      </c>
      <c r="J38" s="35"/>
      <c r="K38" s="35">
        <v>248500</v>
      </c>
      <c r="L38" s="16">
        <f t="shared" si="1"/>
        <v>784139528.10927188</v>
      </c>
      <c r="M38" s="7"/>
      <c r="P38" s="37"/>
    </row>
    <row r="39" spans="2:16" ht="36" x14ac:dyDescent="0.35">
      <c r="B39" s="5"/>
      <c r="C39" s="31" t="s">
        <v>46</v>
      </c>
      <c r="D39" s="15"/>
      <c r="E39" s="32" t="s">
        <v>49</v>
      </c>
      <c r="F39" s="15"/>
      <c r="G39" s="15" t="s">
        <v>50</v>
      </c>
      <c r="H39" s="33" t="s">
        <v>30</v>
      </c>
      <c r="I39" s="36" t="s">
        <v>51</v>
      </c>
      <c r="J39" s="35"/>
      <c r="K39" s="35">
        <v>137518.56</v>
      </c>
      <c r="L39" s="16">
        <f t="shared" si="1"/>
        <v>784002009.54927194</v>
      </c>
      <c r="M39" s="7"/>
      <c r="P39" s="37"/>
    </row>
    <row r="40" spans="2:16" ht="36" x14ac:dyDescent="0.35">
      <c r="B40" s="5"/>
      <c r="C40" s="31" t="s">
        <v>46</v>
      </c>
      <c r="D40" s="15"/>
      <c r="E40" s="32" t="s">
        <v>52</v>
      </c>
      <c r="F40" s="33"/>
      <c r="G40" s="15" t="s">
        <v>53</v>
      </c>
      <c r="H40" s="33" t="s">
        <v>30</v>
      </c>
      <c r="I40" s="36" t="s">
        <v>54</v>
      </c>
      <c r="J40" s="38"/>
      <c r="K40" s="35">
        <v>55600</v>
      </c>
      <c r="L40" s="16">
        <f t="shared" si="1"/>
        <v>783946409.54927194</v>
      </c>
      <c r="M40" s="7"/>
      <c r="P40" s="37"/>
    </row>
    <row r="41" spans="2:16" ht="36" x14ac:dyDescent="0.35">
      <c r="B41" s="5"/>
      <c r="C41" s="31" t="s">
        <v>55</v>
      </c>
      <c r="D41" s="15"/>
      <c r="E41" s="32" t="s">
        <v>56</v>
      </c>
      <c r="F41" s="15"/>
      <c r="G41" s="15" t="s">
        <v>57</v>
      </c>
      <c r="H41" s="33" t="s">
        <v>58</v>
      </c>
      <c r="I41" s="36" t="s">
        <v>59</v>
      </c>
      <c r="J41" s="38"/>
      <c r="K41" s="35">
        <v>1829992.41</v>
      </c>
      <c r="L41" s="16">
        <f t="shared" si="1"/>
        <v>782116417.13927197</v>
      </c>
      <c r="M41" s="7"/>
      <c r="P41" s="37"/>
    </row>
    <row r="42" spans="2:16" ht="36" x14ac:dyDescent="0.35">
      <c r="B42" s="5"/>
      <c r="C42" s="31" t="s">
        <v>55</v>
      </c>
      <c r="D42" s="15"/>
      <c r="E42" s="32" t="s">
        <v>60</v>
      </c>
      <c r="F42" s="33"/>
      <c r="G42" s="15" t="s">
        <v>61</v>
      </c>
      <c r="H42" s="33" t="s">
        <v>62</v>
      </c>
      <c r="I42" s="36" t="s">
        <v>63</v>
      </c>
      <c r="J42" s="38"/>
      <c r="K42" s="35">
        <v>300000</v>
      </c>
      <c r="L42" s="16">
        <f t="shared" si="1"/>
        <v>781816417.13927197</v>
      </c>
      <c r="M42" s="7"/>
      <c r="P42" s="37"/>
    </row>
    <row r="43" spans="2:16" ht="36" x14ac:dyDescent="0.35">
      <c r="B43" s="5"/>
      <c r="C43" s="31" t="s">
        <v>55</v>
      </c>
      <c r="D43" s="15"/>
      <c r="E43" s="32" t="s">
        <v>64</v>
      </c>
      <c r="F43" s="34"/>
      <c r="G43" s="15" t="s">
        <v>44</v>
      </c>
      <c r="H43" s="33" t="s">
        <v>30</v>
      </c>
      <c r="I43" s="36" t="s">
        <v>65</v>
      </c>
      <c r="J43" s="38"/>
      <c r="K43" s="35">
        <v>451236.11</v>
      </c>
      <c r="L43" s="16">
        <f t="shared" si="1"/>
        <v>781365181.02927196</v>
      </c>
      <c r="M43" s="7"/>
      <c r="O43" s="39">
        <f>+K41+K43</f>
        <v>2281228.52</v>
      </c>
      <c r="P43" s="37"/>
    </row>
    <row r="44" spans="2:16" ht="36" x14ac:dyDescent="0.35">
      <c r="B44" s="5"/>
      <c r="C44" s="31" t="s">
        <v>55</v>
      </c>
      <c r="D44" s="15"/>
      <c r="E44" s="32" t="s">
        <v>66</v>
      </c>
      <c r="F44" s="15"/>
      <c r="G44" s="15" t="s">
        <v>67</v>
      </c>
      <c r="H44" s="33" t="s">
        <v>68</v>
      </c>
      <c r="I44" s="36" t="s">
        <v>69</v>
      </c>
      <c r="J44" s="35"/>
      <c r="K44" s="35">
        <v>327568</v>
      </c>
      <c r="L44" s="16">
        <f t="shared" si="1"/>
        <v>781037613.02927196</v>
      </c>
      <c r="M44" s="7"/>
      <c r="P44" s="37"/>
    </row>
    <row r="45" spans="2:16" ht="36" x14ac:dyDescent="0.35">
      <c r="B45" s="5"/>
      <c r="C45" s="31" t="s">
        <v>70</v>
      </c>
      <c r="D45" s="15"/>
      <c r="E45" s="32" t="s">
        <v>71</v>
      </c>
      <c r="F45" s="33"/>
      <c r="G45" s="33" t="s">
        <v>72</v>
      </c>
      <c r="H45" s="33" t="s">
        <v>73</v>
      </c>
      <c r="I45" s="36" t="s">
        <v>74</v>
      </c>
      <c r="J45" s="38"/>
      <c r="K45" s="35">
        <v>9785895.6999999993</v>
      </c>
      <c r="L45" s="16">
        <f t="shared" si="1"/>
        <v>771251717.32927191</v>
      </c>
      <c r="M45" s="7"/>
      <c r="O45" s="39">
        <f>+K45</f>
        <v>9785895.6999999993</v>
      </c>
      <c r="P45" s="37"/>
    </row>
    <row r="46" spans="2:16" ht="36" x14ac:dyDescent="0.35">
      <c r="B46" s="5"/>
      <c r="C46" s="31" t="s">
        <v>70</v>
      </c>
      <c r="D46" s="15"/>
      <c r="E46" s="32" t="s">
        <v>75</v>
      </c>
      <c r="F46" s="33"/>
      <c r="G46" s="15" t="s">
        <v>76</v>
      </c>
      <c r="H46" s="40" t="s">
        <v>77</v>
      </c>
      <c r="I46" s="36" t="s">
        <v>78</v>
      </c>
      <c r="J46" s="35"/>
      <c r="K46" s="35">
        <v>3045307.82</v>
      </c>
      <c r="L46" s="16">
        <f t="shared" si="1"/>
        <v>768206409.50927186</v>
      </c>
      <c r="M46" s="7"/>
      <c r="P46" s="37"/>
    </row>
    <row r="47" spans="2:16" ht="36" x14ac:dyDescent="0.35">
      <c r="B47" s="5"/>
      <c r="C47" s="31">
        <v>45754</v>
      </c>
      <c r="D47" s="15"/>
      <c r="E47" s="32" t="s">
        <v>79</v>
      </c>
      <c r="F47" s="15"/>
      <c r="G47" s="15"/>
      <c r="H47" s="40" t="s">
        <v>30</v>
      </c>
      <c r="I47" s="36" t="s">
        <v>80</v>
      </c>
      <c r="J47" s="35">
        <v>3280542.6888919999</v>
      </c>
      <c r="K47" s="35"/>
      <c r="L47" s="16">
        <f t="shared" si="1"/>
        <v>771486952.19816387</v>
      </c>
      <c r="M47" s="7"/>
    </row>
    <row r="48" spans="2:16" ht="36" x14ac:dyDescent="0.35">
      <c r="B48" s="5"/>
      <c r="C48" s="31">
        <v>45755</v>
      </c>
      <c r="D48" s="15"/>
      <c r="E48" s="32">
        <v>888</v>
      </c>
      <c r="F48" s="15"/>
      <c r="G48" s="15" t="s">
        <v>40</v>
      </c>
      <c r="H48" s="40" t="s">
        <v>81</v>
      </c>
      <c r="I48" s="36" t="s">
        <v>82</v>
      </c>
      <c r="J48" s="35"/>
      <c r="K48" s="35">
        <v>4742824.6500000004</v>
      </c>
      <c r="L48" s="16">
        <f t="shared" si="1"/>
        <v>766744127.54816389</v>
      </c>
      <c r="M48" s="7"/>
    </row>
    <row r="49" spans="2:15" ht="36" x14ac:dyDescent="0.35">
      <c r="B49" s="5"/>
      <c r="C49" s="31">
        <v>45756</v>
      </c>
      <c r="D49" s="15"/>
      <c r="E49" s="32">
        <v>893</v>
      </c>
      <c r="F49" s="34"/>
      <c r="G49" s="15" t="s">
        <v>61</v>
      </c>
      <c r="H49" s="40" t="s">
        <v>83</v>
      </c>
      <c r="I49" s="36" t="s">
        <v>84</v>
      </c>
      <c r="J49" s="35"/>
      <c r="K49" s="35">
        <v>410122.68</v>
      </c>
      <c r="L49" s="16">
        <f t="shared" si="1"/>
        <v>766334004.86816394</v>
      </c>
      <c r="M49" s="7"/>
    </row>
    <row r="50" spans="2:15" x14ac:dyDescent="0.35">
      <c r="B50" s="5"/>
      <c r="C50" s="31">
        <v>45756</v>
      </c>
      <c r="D50" s="15"/>
      <c r="E50" s="32">
        <v>896</v>
      </c>
      <c r="F50" s="15"/>
      <c r="G50" s="15" t="s">
        <v>85</v>
      </c>
      <c r="H50" s="40" t="s">
        <v>86</v>
      </c>
      <c r="I50" s="36" t="s">
        <v>87</v>
      </c>
      <c r="J50" s="35"/>
      <c r="K50" s="35">
        <v>23600</v>
      </c>
      <c r="L50" s="16">
        <f t="shared" si="1"/>
        <v>766310404.86816394</v>
      </c>
      <c r="M50" s="7"/>
    </row>
    <row r="51" spans="2:15" ht="36" x14ac:dyDescent="0.35">
      <c r="B51" s="5"/>
      <c r="C51" s="31">
        <v>45756</v>
      </c>
      <c r="D51" s="15"/>
      <c r="E51" s="32">
        <v>898</v>
      </c>
      <c r="F51" s="34"/>
      <c r="G51" s="33" t="s">
        <v>88</v>
      </c>
      <c r="H51" s="40" t="s">
        <v>89</v>
      </c>
      <c r="I51" s="36" t="s">
        <v>90</v>
      </c>
      <c r="J51" s="35"/>
      <c r="K51" s="35">
        <v>55672.75</v>
      </c>
      <c r="L51" s="16">
        <f t="shared" si="1"/>
        <v>766254732.11816394</v>
      </c>
      <c r="M51" s="7"/>
      <c r="O51" s="39" t="e">
        <f>+K51+#REF!+K52+K54</f>
        <v>#REF!</v>
      </c>
    </row>
    <row r="52" spans="2:15" ht="36" x14ac:dyDescent="0.35">
      <c r="B52" s="5"/>
      <c r="C52" s="31">
        <v>45756</v>
      </c>
      <c r="D52" s="15"/>
      <c r="E52" s="32">
        <v>902</v>
      </c>
      <c r="F52" s="15"/>
      <c r="G52" s="15" t="s">
        <v>91</v>
      </c>
      <c r="H52" s="40" t="s">
        <v>92</v>
      </c>
      <c r="I52" s="36" t="s">
        <v>93</v>
      </c>
      <c r="J52" s="35"/>
      <c r="K52" s="35">
        <v>3350</v>
      </c>
      <c r="L52" s="16">
        <f t="shared" si="1"/>
        <v>766251382.11816394</v>
      </c>
      <c r="M52" s="7"/>
    </row>
    <row r="53" spans="2:15" ht="36" x14ac:dyDescent="0.35">
      <c r="B53" s="5"/>
      <c r="C53" s="31">
        <v>45756</v>
      </c>
      <c r="D53" s="15"/>
      <c r="E53" s="32">
        <v>904</v>
      </c>
      <c r="F53" s="33"/>
      <c r="G53" s="15" t="s">
        <v>94</v>
      </c>
      <c r="H53" s="40" t="s">
        <v>95</v>
      </c>
      <c r="I53" s="36" t="s">
        <v>96</v>
      </c>
      <c r="J53" s="35"/>
      <c r="K53" s="35">
        <v>318157.5</v>
      </c>
      <c r="L53" s="16">
        <f t="shared" si="1"/>
        <v>765933224.61816394</v>
      </c>
      <c r="M53" s="7"/>
      <c r="O53" s="39" t="e">
        <f>+K120-#REF!</f>
        <v>#REF!</v>
      </c>
    </row>
    <row r="54" spans="2:15" ht="36" x14ac:dyDescent="0.35">
      <c r="B54" s="5"/>
      <c r="C54" s="31">
        <v>45756</v>
      </c>
      <c r="D54" s="15"/>
      <c r="E54" s="32">
        <v>906</v>
      </c>
      <c r="F54" s="34"/>
      <c r="G54" s="15" t="s">
        <v>36</v>
      </c>
      <c r="H54" s="40" t="s">
        <v>97</v>
      </c>
      <c r="I54" s="36" t="s">
        <v>98</v>
      </c>
      <c r="J54" s="35"/>
      <c r="K54" s="35">
        <v>224672</v>
      </c>
      <c r="L54" s="16">
        <f t="shared" si="1"/>
        <v>765708552.61816394</v>
      </c>
      <c r="M54" s="7"/>
    </row>
    <row r="55" spans="2:15" x14ac:dyDescent="0.35">
      <c r="B55" s="5"/>
      <c r="C55" s="31">
        <v>45756</v>
      </c>
      <c r="D55" s="15"/>
      <c r="E55" s="32">
        <v>910</v>
      </c>
      <c r="F55" s="15"/>
      <c r="G55" s="15" t="s">
        <v>85</v>
      </c>
      <c r="H55" s="41" t="s">
        <v>99</v>
      </c>
      <c r="I55" s="36" t="s">
        <v>100</v>
      </c>
      <c r="J55" s="35"/>
      <c r="K55" s="35">
        <v>73160</v>
      </c>
      <c r="L55" s="16">
        <f t="shared" si="1"/>
        <v>765635392.61816394</v>
      </c>
      <c r="M55" s="7"/>
    </row>
    <row r="56" spans="2:15" ht="36" x14ac:dyDescent="0.35">
      <c r="B56" s="5"/>
      <c r="C56" s="31">
        <v>45756</v>
      </c>
      <c r="D56" s="15"/>
      <c r="E56" s="32">
        <v>916</v>
      </c>
      <c r="F56" s="33"/>
      <c r="G56" s="15" t="s">
        <v>101</v>
      </c>
      <c r="H56" s="40" t="s">
        <v>102</v>
      </c>
      <c r="I56" s="36" t="s">
        <v>103</v>
      </c>
      <c r="J56" s="35"/>
      <c r="K56" s="35">
        <v>5959</v>
      </c>
      <c r="L56" s="16">
        <f t="shared" si="1"/>
        <v>765629433.61816394</v>
      </c>
      <c r="M56" s="7"/>
    </row>
    <row r="57" spans="2:15" ht="36" x14ac:dyDescent="0.35">
      <c r="B57" s="5"/>
      <c r="C57" s="31">
        <v>45756</v>
      </c>
      <c r="D57" s="15"/>
      <c r="E57" s="32">
        <v>918</v>
      </c>
      <c r="F57" s="15"/>
      <c r="G57" s="15" t="s">
        <v>67</v>
      </c>
      <c r="H57" s="40" t="s">
        <v>104</v>
      </c>
      <c r="I57" s="36" t="s">
        <v>105</v>
      </c>
      <c r="J57" s="35"/>
      <c r="K57" s="35">
        <v>31860</v>
      </c>
      <c r="L57" s="16">
        <f t="shared" si="1"/>
        <v>765597573.61816394</v>
      </c>
      <c r="M57" s="7"/>
    </row>
    <row r="58" spans="2:15" ht="36" x14ac:dyDescent="0.35">
      <c r="B58" s="5"/>
      <c r="C58" s="31">
        <v>45756</v>
      </c>
      <c r="D58" s="15"/>
      <c r="E58" s="32">
        <v>920</v>
      </c>
      <c r="F58" s="15"/>
      <c r="G58" s="15" t="s">
        <v>106</v>
      </c>
      <c r="H58" s="40" t="s">
        <v>107</v>
      </c>
      <c r="I58" s="36" t="s">
        <v>108</v>
      </c>
      <c r="J58" s="35"/>
      <c r="K58" s="35">
        <v>407457.54</v>
      </c>
      <c r="L58" s="16">
        <f t="shared" si="1"/>
        <v>765190116.07816398</v>
      </c>
      <c r="M58" s="7"/>
    </row>
    <row r="59" spans="2:15" ht="36" x14ac:dyDescent="0.35">
      <c r="B59" s="5"/>
      <c r="C59" s="31">
        <v>45756</v>
      </c>
      <c r="D59" s="15"/>
      <c r="E59" s="32">
        <v>922</v>
      </c>
      <c r="F59" s="34"/>
      <c r="G59" s="15" t="s">
        <v>61</v>
      </c>
      <c r="H59" s="40" t="s">
        <v>109</v>
      </c>
      <c r="I59" s="36" t="s">
        <v>110</v>
      </c>
      <c r="J59" s="35"/>
      <c r="K59" s="35">
        <v>103250</v>
      </c>
      <c r="L59" s="16">
        <f t="shared" si="1"/>
        <v>765086866.07816398</v>
      </c>
      <c r="M59" s="7"/>
    </row>
    <row r="60" spans="2:15" ht="36" x14ac:dyDescent="0.35">
      <c r="B60" s="5"/>
      <c r="C60" s="31">
        <v>45756</v>
      </c>
      <c r="D60" s="15"/>
      <c r="E60" s="32">
        <v>924</v>
      </c>
      <c r="F60" s="15"/>
      <c r="G60" s="15" t="s">
        <v>111</v>
      </c>
      <c r="H60" s="40" t="s">
        <v>112</v>
      </c>
      <c r="I60" s="36" t="s">
        <v>113</v>
      </c>
      <c r="J60" s="35"/>
      <c r="K60" s="35">
        <v>10911.99</v>
      </c>
      <c r="L60" s="16">
        <f t="shared" si="1"/>
        <v>765075954.08816397</v>
      </c>
      <c r="M60" s="7"/>
    </row>
    <row r="61" spans="2:15" ht="72" x14ac:dyDescent="0.35">
      <c r="B61" s="5"/>
      <c r="C61" s="31">
        <v>45756</v>
      </c>
      <c r="D61" s="15"/>
      <c r="E61" s="32">
        <v>928</v>
      </c>
      <c r="F61" s="15"/>
      <c r="G61" s="33" t="s">
        <v>114</v>
      </c>
      <c r="H61" s="40" t="s">
        <v>115</v>
      </c>
      <c r="I61" s="36" t="s">
        <v>116</v>
      </c>
      <c r="J61" s="35"/>
      <c r="K61" s="35">
        <v>62870.03</v>
      </c>
      <c r="L61" s="16">
        <f t="shared" si="1"/>
        <v>765013084.058164</v>
      </c>
      <c r="M61" s="16"/>
    </row>
    <row r="62" spans="2:15" ht="36" x14ac:dyDescent="0.35">
      <c r="B62" s="5"/>
      <c r="C62" s="31">
        <v>45756</v>
      </c>
      <c r="D62" s="15"/>
      <c r="E62" s="32">
        <v>931</v>
      </c>
      <c r="F62" s="33"/>
      <c r="G62" s="15" t="s">
        <v>36</v>
      </c>
      <c r="H62" s="40" t="s">
        <v>117</v>
      </c>
      <c r="I62" s="36" t="s">
        <v>118</v>
      </c>
      <c r="J62" s="35"/>
      <c r="K62" s="35">
        <v>113537.24</v>
      </c>
      <c r="L62" s="16">
        <f t="shared" si="1"/>
        <v>764899546.81816399</v>
      </c>
      <c r="M62" s="42"/>
    </row>
    <row r="63" spans="2:15" ht="36" x14ac:dyDescent="0.35">
      <c r="B63" s="5"/>
      <c r="C63" s="31">
        <v>45757</v>
      </c>
      <c r="D63" s="15"/>
      <c r="E63" s="32">
        <v>938</v>
      </c>
      <c r="F63" s="15"/>
      <c r="G63" s="15" t="s">
        <v>119</v>
      </c>
      <c r="H63" s="40" t="s">
        <v>120</v>
      </c>
      <c r="I63" s="36" t="s">
        <v>121</v>
      </c>
      <c r="J63" s="35"/>
      <c r="K63" s="35">
        <v>14018.4</v>
      </c>
      <c r="L63" s="16">
        <f t="shared" si="1"/>
        <v>764885528.41816401</v>
      </c>
      <c r="M63" s="7"/>
    </row>
    <row r="64" spans="2:15" ht="36" x14ac:dyDescent="0.35">
      <c r="B64" s="5"/>
      <c r="C64" s="31">
        <v>45757</v>
      </c>
      <c r="D64" s="15"/>
      <c r="E64" s="32">
        <v>946</v>
      </c>
      <c r="F64" s="15"/>
      <c r="G64" s="15" t="s">
        <v>53</v>
      </c>
      <c r="H64" s="40" t="s">
        <v>30</v>
      </c>
      <c r="I64" s="36" t="s">
        <v>122</v>
      </c>
      <c r="J64" s="35"/>
      <c r="K64" s="35">
        <v>252085</v>
      </c>
      <c r="L64" s="16">
        <f t="shared" si="1"/>
        <v>764633443.41816401</v>
      </c>
      <c r="M64" s="7"/>
    </row>
    <row r="65" spans="2:13" ht="36" x14ac:dyDescent="0.35">
      <c r="B65" s="5"/>
      <c r="C65" s="31">
        <v>45393</v>
      </c>
      <c r="D65" s="15"/>
      <c r="E65" s="15" t="s">
        <v>123</v>
      </c>
      <c r="F65" s="15"/>
      <c r="G65" s="15"/>
      <c r="H65" s="40" t="s">
        <v>30</v>
      </c>
      <c r="I65" s="36" t="s">
        <v>124</v>
      </c>
      <c r="J65" s="35">
        <v>3036941.7255899999</v>
      </c>
      <c r="K65" s="35"/>
      <c r="L65" s="16">
        <f t="shared" si="1"/>
        <v>767670385.14375401</v>
      </c>
      <c r="M65" s="7"/>
    </row>
    <row r="66" spans="2:13" ht="36" x14ac:dyDescent="0.35">
      <c r="B66" s="5"/>
      <c r="C66" s="31">
        <v>45758</v>
      </c>
      <c r="D66" s="15"/>
      <c r="E66" s="32">
        <v>948</v>
      </c>
      <c r="F66" s="34"/>
      <c r="G66" s="15" t="s">
        <v>44</v>
      </c>
      <c r="H66" s="40" t="s">
        <v>30</v>
      </c>
      <c r="I66" s="36" t="s">
        <v>125</v>
      </c>
      <c r="J66" s="35"/>
      <c r="K66" s="35">
        <v>5500</v>
      </c>
      <c r="L66" s="16">
        <f t="shared" si="1"/>
        <v>767664885.14375401</v>
      </c>
      <c r="M66" s="7"/>
    </row>
    <row r="67" spans="2:13" ht="36" x14ac:dyDescent="0.35">
      <c r="B67" s="5"/>
      <c r="C67" s="31">
        <v>45758</v>
      </c>
      <c r="D67" s="15"/>
      <c r="E67" s="32">
        <v>951</v>
      </c>
      <c r="F67" s="34"/>
      <c r="G67" s="15" t="s">
        <v>126</v>
      </c>
      <c r="H67" s="40" t="s">
        <v>127</v>
      </c>
      <c r="I67" s="36" t="s">
        <v>128</v>
      </c>
      <c r="J67" s="35"/>
      <c r="K67" s="35">
        <v>43417.33</v>
      </c>
      <c r="L67" s="16">
        <f t="shared" si="1"/>
        <v>767621467.81375396</v>
      </c>
      <c r="M67" s="7"/>
    </row>
    <row r="68" spans="2:13" ht="36" x14ac:dyDescent="0.35">
      <c r="B68" s="5"/>
      <c r="C68" s="31">
        <v>45758</v>
      </c>
      <c r="D68" s="15"/>
      <c r="E68" s="32">
        <v>953</v>
      </c>
      <c r="F68" s="34"/>
      <c r="G68" s="33" t="s">
        <v>129</v>
      </c>
      <c r="H68" s="40" t="s">
        <v>130</v>
      </c>
      <c r="I68" s="36" t="s">
        <v>131</v>
      </c>
      <c r="J68" s="35"/>
      <c r="K68" s="35">
        <v>121337.03</v>
      </c>
      <c r="L68" s="16">
        <f t="shared" si="1"/>
        <v>767500130.78375399</v>
      </c>
      <c r="M68" s="7"/>
    </row>
    <row r="69" spans="2:13" ht="72" x14ac:dyDescent="0.35">
      <c r="B69" s="5"/>
      <c r="C69" s="31">
        <v>45758</v>
      </c>
      <c r="D69" s="15"/>
      <c r="E69" s="32">
        <v>955</v>
      </c>
      <c r="F69" s="34"/>
      <c r="G69" s="33" t="s">
        <v>132</v>
      </c>
      <c r="H69" s="40" t="s">
        <v>30</v>
      </c>
      <c r="I69" s="36" t="s">
        <v>133</v>
      </c>
      <c r="J69" s="35"/>
      <c r="K69" s="35">
        <v>5225593.96</v>
      </c>
      <c r="L69" s="16">
        <f t="shared" si="1"/>
        <v>762274536.82375395</v>
      </c>
      <c r="M69" s="7"/>
    </row>
    <row r="70" spans="2:13" ht="72" x14ac:dyDescent="0.35">
      <c r="B70" s="5"/>
      <c r="C70" s="31">
        <v>45758</v>
      </c>
      <c r="D70" s="15"/>
      <c r="E70" s="32">
        <v>957</v>
      </c>
      <c r="F70" s="34"/>
      <c r="G70" s="33" t="s">
        <v>134</v>
      </c>
      <c r="H70" s="40" t="s">
        <v>30</v>
      </c>
      <c r="I70" s="36" t="s">
        <v>135</v>
      </c>
      <c r="J70" s="35"/>
      <c r="K70" s="35">
        <v>98166.5</v>
      </c>
      <c r="L70" s="16">
        <f t="shared" si="1"/>
        <v>762176370.32375395</v>
      </c>
      <c r="M70" s="7"/>
    </row>
    <row r="71" spans="2:13" ht="36" x14ac:dyDescent="0.35">
      <c r="B71" s="5"/>
      <c r="C71" s="31">
        <v>45758</v>
      </c>
      <c r="D71" s="15"/>
      <c r="E71" s="32">
        <v>959</v>
      </c>
      <c r="F71" s="34"/>
      <c r="G71" s="15" t="s">
        <v>136</v>
      </c>
      <c r="H71" s="40" t="s">
        <v>30</v>
      </c>
      <c r="I71" s="36" t="s">
        <v>137</v>
      </c>
      <c r="J71" s="35"/>
      <c r="K71" s="35">
        <v>40000</v>
      </c>
      <c r="L71" s="16">
        <f t="shared" si="1"/>
        <v>762136370.32375395</v>
      </c>
      <c r="M71" s="7"/>
    </row>
    <row r="72" spans="2:13" ht="72" x14ac:dyDescent="0.35">
      <c r="B72" s="5"/>
      <c r="C72" s="31">
        <v>45758</v>
      </c>
      <c r="D72" s="15"/>
      <c r="E72" s="32">
        <v>961</v>
      </c>
      <c r="F72" s="34"/>
      <c r="G72" s="33" t="s">
        <v>138</v>
      </c>
      <c r="H72" s="40" t="s">
        <v>30</v>
      </c>
      <c r="I72" s="36" t="s">
        <v>139</v>
      </c>
      <c r="J72" s="35"/>
      <c r="K72" s="35">
        <v>5287757.41</v>
      </c>
      <c r="L72" s="16">
        <f t="shared" si="1"/>
        <v>756848612.91375399</v>
      </c>
      <c r="M72" s="7"/>
    </row>
    <row r="73" spans="2:13" ht="36" x14ac:dyDescent="0.35">
      <c r="B73" s="5"/>
      <c r="C73" s="31">
        <v>45758</v>
      </c>
      <c r="D73" s="15"/>
      <c r="E73" s="32">
        <v>964</v>
      </c>
      <c r="F73" s="34"/>
      <c r="G73" s="15" t="s">
        <v>36</v>
      </c>
      <c r="H73" s="40" t="s">
        <v>37</v>
      </c>
      <c r="I73" s="36" t="s">
        <v>140</v>
      </c>
      <c r="J73" s="35"/>
      <c r="K73" s="35">
        <v>234293.67</v>
      </c>
      <c r="L73" s="16">
        <f t="shared" si="1"/>
        <v>756614319.24375403</v>
      </c>
      <c r="M73" s="7"/>
    </row>
    <row r="74" spans="2:13" ht="36" x14ac:dyDescent="0.35">
      <c r="B74" s="5"/>
      <c r="C74" s="31">
        <v>45758</v>
      </c>
      <c r="D74" s="15"/>
      <c r="E74" s="32">
        <v>968</v>
      </c>
      <c r="F74" s="34"/>
      <c r="G74" s="15" t="s">
        <v>76</v>
      </c>
      <c r="H74" s="40" t="s">
        <v>141</v>
      </c>
      <c r="I74" s="36" t="s">
        <v>142</v>
      </c>
      <c r="J74" s="35"/>
      <c r="K74" s="35">
        <v>644401.65</v>
      </c>
      <c r="L74" s="16">
        <f t="shared" si="1"/>
        <v>755969917.59375405</v>
      </c>
      <c r="M74" s="7"/>
    </row>
    <row r="75" spans="2:13" ht="36" x14ac:dyDescent="0.35">
      <c r="B75" s="5"/>
      <c r="C75" s="31">
        <v>45758</v>
      </c>
      <c r="D75" s="15"/>
      <c r="E75" s="32">
        <v>971</v>
      </c>
      <c r="F75" s="34"/>
      <c r="G75" s="15" t="s">
        <v>53</v>
      </c>
      <c r="H75" s="40" t="s">
        <v>30</v>
      </c>
      <c r="I75" s="36" t="s">
        <v>143</v>
      </c>
      <c r="J75" s="35"/>
      <c r="K75" s="35">
        <v>14815</v>
      </c>
      <c r="L75" s="16">
        <f t="shared" si="1"/>
        <v>755955102.59375405</v>
      </c>
      <c r="M75" s="7"/>
    </row>
    <row r="76" spans="2:13" ht="54" x14ac:dyDescent="0.35">
      <c r="B76" s="5"/>
      <c r="C76" s="31">
        <v>45761</v>
      </c>
      <c r="D76" s="15"/>
      <c r="E76" s="32">
        <v>979</v>
      </c>
      <c r="F76" s="34"/>
      <c r="G76" s="33" t="s">
        <v>144</v>
      </c>
      <c r="H76" s="40" t="s">
        <v>145</v>
      </c>
      <c r="I76" s="36" t="s">
        <v>146</v>
      </c>
      <c r="J76" s="35"/>
      <c r="K76" s="35">
        <v>25781619.32</v>
      </c>
      <c r="L76" s="16">
        <f t="shared" si="1"/>
        <v>730173483.273754</v>
      </c>
      <c r="M76" s="7"/>
    </row>
    <row r="77" spans="2:13" ht="72" x14ac:dyDescent="0.35">
      <c r="B77" s="5"/>
      <c r="C77" s="31">
        <v>45761</v>
      </c>
      <c r="D77" s="15"/>
      <c r="E77" s="32">
        <v>983</v>
      </c>
      <c r="F77" s="34"/>
      <c r="G77" s="33" t="s">
        <v>147</v>
      </c>
      <c r="H77" s="40" t="s">
        <v>30</v>
      </c>
      <c r="I77" s="36" t="s">
        <v>148</v>
      </c>
      <c r="J77" s="35"/>
      <c r="K77" s="35">
        <v>39266.6</v>
      </c>
      <c r="L77" s="16">
        <f t="shared" si="1"/>
        <v>730134216.67375398</v>
      </c>
      <c r="M77" s="7"/>
    </row>
    <row r="78" spans="2:13" ht="36" x14ac:dyDescent="0.35">
      <c r="B78" s="5"/>
      <c r="C78" s="31">
        <v>45762</v>
      </c>
      <c r="D78" s="15"/>
      <c r="E78" s="32">
        <v>1012</v>
      </c>
      <c r="F78" s="34"/>
      <c r="G78" s="33" t="s">
        <v>149</v>
      </c>
      <c r="H78" s="40" t="s">
        <v>150</v>
      </c>
      <c r="I78" s="36" t="s">
        <v>151</v>
      </c>
      <c r="J78" s="35"/>
      <c r="K78" s="35">
        <v>245983.89</v>
      </c>
      <c r="L78" s="16">
        <f t="shared" si="1"/>
        <v>729888232.78375399</v>
      </c>
      <c r="M78" s="7"/>
    </row>
    <row r="79" spans="2:13" ht="36" x14ac:dyDescent="0.35">
      <c r="B79" s="5"/>
      <c r="C79" s="31">
        <v>45763</v>
      </c>
      <c r="D79" s="15"/>
      <c r="E79" s="32">
        <v>1022</v>
      </c>
      <c r="F79" s="34"/>
      <c r="G79" s="33" t="s">
        <v>53</v>
      </c>
      <c r="H79" s="40" t="s">
        <v>30</v>
      </c>
      <c r="I79" s="36" t="s">
        <v>152</v>
      </c>
      <c r="J79" s="35"/>
      <c r="K79" s="35">
        <v>73600</v>
      </c>
      <c r="L79" s="16">
        <f t="shared" si="1"/>
        <v>729814632.78375399</v>
      </c>
      <c r="M79" s="7"/>
    </row>
    <row r="80" spans="2:13" ht="36" x14ac:dyDescent="0.35">
      <c r="B80" s="5"/>
      <c r="C80" s="31">
        <v>45763</v>
      </c>
      <c r="D80" s="15"/>
      <c r="E80" s="32">
        <v>1024</v>
      </c>
      <c r="F80" s="34"/>
      <c r="G80" s="33" t="s">
        <v>76</v>
      </c>
      <c r="H80" s="40" t="s">
        <v>153</v>
      </c>
      <c r="I80" s="36" t="s">
        <v>154</v>
      </c>
      <c r="J80" s="35"/>
      <c r="K80" s="35">
        <v>2292809.16</v>
      </c>
      <c r="L80" s="16">
        <f t="shared" si="1"/>
        <v>727521823.62375402</v>
      </c>
      <c r="M80" s="7"/>
    </row>
    <row r="81" spans="2:16" ht="36" x14ac:dyDescent="0.35">
      <c r="B81" s="5"/>
      <c r="C81" s="31">
        <v>45763</v>
      </c>
      <c r="D81" s="15"/>
      <c r="E81" s="32">
        <v>1032</v>
      </c>
      <c r="F81" s="34"/>
      <c r="G81" s="33" t="s">
        <v>155</v>
      </c>
      <c r="H81" s="40" t="s">
        <v>156</v>
      </c>
      <c r="I81" s="36" t="s">
        <v>157</v>
      </c>
      <c r="J81" s="35"/>
      <c r="K81" s="35">
        <v>333600.88</v>
      </c>
      <c r="L81" s="16">
        <f t="shared" si="1"/>
        <v>727188222.74375403</v>
      </c>
      <c r="M81" s="7"/>
    </row>
    <row r="82" spans="2:16" ht="36" x14ac:dyDescent="0.35">
      <c r="B82" s="5"/>
      <c r="C82" s="31">
        <v>45768</v>
      </c>
      <c r="D82" s="15"/>
      <c r="E82" s="32">
        <v>1050</v>
      </c>
      <c r="F82" s="34"/>
      <c r="G82" s="33" t="s">
        <v>67</v>
      </c>
      <c r="H82" s="40" t="s">
        <v>158</v>
      </c>
      <c r="I82" s="36" t="s">
        <v>159</v>
      </c>
      <c r="J82" s="35"/>
      <c r="K82" s="35">
        <v>80830</v>
      </c>
      <c r="L82" s="16">
        <f t="shared" si="1"/>
        <v>727107392.74375403</v>
      </c>
      <c r="M82" s="7"/>
    </row>
    <row r="83" spans="2:16" ht="36" x14ac:dyDescent="0.35">
      <c r="B83" s="5"/>
      <c r="C83" s="31">
        <v>45768</v>
      </c>
      <c r="D83" s="15"/>
      <c r="E83" s="32">
        <v>1062</v>
      </c>
      <c r="F83" s="34"/>
      <c r="G83" s="33" t="s">
        <v>160</v>
      </c>
      <c r="H83" s="40" t="s">
        <v>161</v>
      </c>
      <c r="I83" s="36" t="s">
        <v>162</v>
      </c>
      <c r="J83" s="35"/>
      <c r="K83" s="35">
        <v>4676578.04</v>
      </c>
      <c r="L83" s="16">
        <f t="shared" si="1"/>
        <v>722430814.70375407</v>
      </c>
      <c r="M83" s="7"/>
    </row>
    <row r="84" spans="2:16" ht="36" x14ac:dyDescent="0.35">
      <c r="B84" s="5"/>
      <c r="C84" s="31">
        <v>45768</v>
      </c>
      <c r="D84" s="15"/>
      <c r="E84" s="32">
        <v>1066</v>
      </c>
      <c r="F84" s="34"/>
      <c r="G84" s="33" t="s">
        <v>76</v>
      </c>
      <c r="H84" s="40" t="s">
        <v>163</v>
      </c>
      <c r="I84" s="36" t="s">
        <v>164</v>
      </c>
      <c r="J84" s="35"/>
      <c r="K84" s="35">
        <v>935578.14</v>
      </c>
      <c r="L84" s="16">
        <f t="shared" si="1"/>
        <v>721495236.56375408</v>
      </c>
      <c r="M84" s="7"/>
    </row>
    <row r="85" spans="2:16" ht="36" x14ac:dyDescent="0.35">
      <c r="B85" s="5"/>
      <c r="C85" s="31">
        <v>45768</v>
      </c>
      <c r="D85" s="38"/>
      <c r="E85" s="19">
        <v>1069</v>
      </c>
      <c r="F85" s="38"/>
      <c r="G85" s="33" t="s">
        <v>165</v>
      </c>
      <c r="H85" s="40" t="s">
        <v>30</v>
      </c>
      <c r="I85" s="36" t="s">
        <v>166</v>
      </c>
      <c r="J85" s="35"/>
      <c r="K85" s="35">
        <v>2120000</v>
      </c>
      <c r="L85" s="16">
        <f t="shared" si="1"/>
        <v>719375236.56375408</v>
      </c>
      <c r="M85" s="7"/>
      <c r="O85" s="39"/>
    </row>
    <row r="86" spans="2:16" x14ac:dyDescent="0.35">
      <c r="B86" s="5"/>
      <c r="C86" s="31">
        <v>45769</v>
      </c>
      <c r="D86" s="15"/>
      <c r="E86" s="32">
        <v>1076</v>
      </c>
      <c r="F86" s="34"/>
      <c r="G86" s="33" t="s">
        <v>85</v>
      </c>
      <c r="H86" s="40" t="s">
        <v>86</v>
      </c>
      <c r="I86" s="36" t="s">
        <v>167</v>
      </c>
      <c r="J86" s="35"/>
      <c r="K86" s="35">
        <v>11800</v>
      </c>
      <c r="L86" s="16">
        <f t="shared" si="1"/>
        <v>719363436.56375408</v>
      </c>
      <c r="M86" s="7"/>
    </row>
    <row r="87" spans="2:16" ht="36" x14ac:dyDescent="0.35">
      <c r="B87" s="5"/>
      <c r="C87" s="31">
        <v>45769</v>
      </c>
      <c r="D87" s="15"/>
      <c r="E87" s="32">
        <v>1078</v>
      </c>
      <c r="F87" s="34"/>
      <c r="G87" s="33" t="s">
        <v>106</v>
      </c>
      <c r="H87" s="40" t="s">
        <v>168</v>
      </c>
      <c r="I87" s="36" t="s">
        <v>169</v>
      </c>
      <c r="J87" s="35"/>
      <c r="K87" s="35">
        <v>48427.199999999997</v>
      </c>
      <c r="L87" s="16">
        <f t="shared" si="1"/>
        <v>719315009.36375403</v>
      </c>
      <c r="M87" s="7"/>
    </row>
    <row r="88" spans="2:16" ht="36" x14ac:dyDescent="0.35">
      <c r="B88" s="5"/>
      <c r="C88" s="31">
        <v>45769</v>
      </c>
      <c r="D88" s="15"/>
      <c r="E88" s="32">
        <v>1080</v>
      </c>
      <c r="F88" s="34"/>
      <c r="G88" s="33" t="s">
        <v>170</v>
      </c>
      <c r="H88" s="40" t="s">
        <v>171</v>
      </c>
      <c r="I88" s="36" t="s">
        <v>172</v>
      </c>
      <c r="J88" s="35"/>
      <c r="K88" s="35">
        <v>12413.9</v>
      </c>
      <c r="L88" s="16">
        <f t="shared" si="1"/>
        <v>719302595.46375406</v>
      </c>
      <c r="M88" s="7"/>
    </row>
    <row r="89" spans="2:16" ht="36" x14ac:dyDescent="0.35">
      <c r="B89" s="5"/>
      <c r="C89" s="31">
        <v>45769</v>
      </c>
      <c r="D89" s="15"/>
      <c r="E89" s="32">
        <v>1082</v>
      </c>
      <c r="F89" s="34"/>
      <c r="G89" s="33" t="s">
        <v>165</v>
      </c>
      <c r="H89" s="40" t="s">
        <v>30</v>
      </c>
      <c r="I89" s="36" t="s">
        <v>173</v>
      </c>
      <c r="J89" s="35"/>
      <c r="K89" s="35">
        <v>12856500</v>
      </c>
      <c r="L89" s="16">
        <f t="shared" si="1"/>
        <v>706446095.46375406</v>
      </c>
      <c r="M89" s="7"/>
    </row>
    <row r="90" spans="2:16" ht="36" x14ac:dyDescent="0.35">
      <c r="B90" s="5"/>
      <c r="C90" s="31">
        <v>45770</v>
      </c>
      <c r="D90" s="15"/>
      <c r="E90" s="32">
        <v>1084</v>
      </c>
      <c r="F90" s="34"/>
      <c r="G90" s="33" t="s">
        <v>94</v>
      </c>
      <c r="H90" s="40" t="s">
        <v>109</v>
      </c>
      <c r="I90" s="36" t="s">
        <v>174</v>
      </c>
      <c r="J90" s="35"/>
      <c r="K90" s="35">
        <v>35400</v>
      </c>
      <c r="L90" s="16">
        <f t="shared" si="1"/>
        <v>706410695.46375406</v>
      </c>
      <c r="M90" s="7"/>
    </row>
    <row r="91" spans="2:16" ht="36" x14ac:dyDescent="0.35">
      <c r="B91" s="5"/>
      <c r="C91" s="31">
        <v>45770</v>
      </c>
      <c r="D91" s="15"/>
      <c r="E91" s="32">
        <v>1087</v>
      </c>
      <c r="F91" s="34"/>
      <c r="G91" s="33" t="s">
        <v>175</v>
      </c>
      <c r="H91" s="40" t="s">
        <v>176</v>
      </c>
      <c r="I91" s="36" t="s">
        <v>177</v>
      </c>
      <c r="J91" s="35"/>
      <c r="K91" s="35">
        <v>188778</v>
      </c>
      <c r="L91" s="16">
        <f t="shared" si="1"/>
        <v>706221917.46375406</v>
      </c>
      <c r="M91" s="7"/>
    </row>
    <row r="92" spans="2:16" ht="36" x14ac:dyDescent="0.35">
      <c r="B92" s="5"/>
      <c r="C92" s="31">
        <v>45770</v>
      </c>
      <c r="D92" s="15"/>
      <c r="E92" s="32">
        <v>1090</v>
      </c>
      <c r="F92" s="34"/>
      <c r="G92" s="33" t="s">
        <v>178</v>
      </c>
      <c r="H92" s="40" t="s">
        <v>179</v>
      </c>
      <c r="I92" s="36" t="s">
        <v>180</v>
      </c>
      <c r="J92" s="35"/>
      <c r="K92" s="35">
        <v>1771.28</v>
      </c>
      <c r="L92" s="16">
        <f t="shared" si="1"/>
        <v>706220146.18375409</v>
      </c>
      <c r="M92" s="7"/>
    </row>
    <row r="93" spans="2:16" ht="54" x14ac:dyDescent="0.35">
      <c r="B93" s="5"/>
      <c r="C93" s="31">
        <v>45770</v>
      </c>
      <c r="D93" s="15"/>
      <c r="E93" s="32">
        <v>1094</v>
      </c>
      <c r="F93" s="34"/>
      <c r="G93" s="33" t="s">
        <v>181</v>
      </c>
      <c r="H93" s="40" t="s">
        <v>182</v>
      </c>
      <c r="I93" s="36" t="s">
        <v>183</v>
      </c>
      <c r="J93" s="35"/>
      <c r="K93" s="35">
        <v>847293.18</v>
      </c>
      <c r="L93" s="16">
        <f t="shared" si="1"/>
        <v>705372853.00375414</v>
      </c>
      <c r="M93" s="7"/>
    </row>
    <row r="94" spans="2:16" x14ac:dyDescent="0.35">
      <c r="B94" s="5"/>
      <c r="C94" s="31">
        <v>45770</v>
      </c>
      <c r="D94" s="15"/>
      <c r="E94" s="32">
        <v>1096</v>
      </c>
      <c r="F94" s="34"/>
      <c r="G94" s="33" t="s">
        <v>184</v>
      </c>
      <c r="H94" s="40" t="s">
        <v>185</v>
      </c>
      <c r="I94" s="36" t="s">
        <v>186</v>
      </c>
      <c r="J94" s="35"/>
      <c r="K94" s="35">
        <v>44672</v>
      </c>
      <c r="L94" s="16">
        <f t="shared" si="1"/>
        <v>705328181.00375414</v>
      </c>
      <c r="M94" s="7"/>
      <c r="O94" s="13"/>
      <c r="P94" s="13"/>
    </row>
    <row r="95" spans="2:16" ht="54" x14ac:dyDescent="0.35">
      <c r="B95" s="5"/>
      <c r="C95" s="31">
        <v>45770</v>
      </c>
      <c r="D95" s="15"/>
      <c r="E95" s="32">
        <v>1100</v>
      </c>
      <c r="F95" s="34"/>
      <c r="G95" s="33" t="s">
        <v>187</v>
      </c>
      <c r="H95" s="40" t="s">
        <v>188</v>
      </c>
      <c r="I95" s="36" t="s">
        <v>189</v>
      </c>
      <c r="J95" s="35"/>
      <c r="K95" s="35">
        <v>49071.05</v>
      </c>
      <c r="L95" s="16">
        <f t="shared" si="1"/>
        <v>705279109.95375419</v>
      </c>
      <c r="M95" s="7"/>
      <c r="O95" s="13">
        <v>11520</v>
      </c>
      <c r="P95" s="13"/>
    </row>
    <row r="96" spans="2:16" ht="36" x14ac:dyDescent="0.35">
      <c r="B96" s="5"/>
      <c r="C96" s="31">
        <v>45770</v>
      </c>
      <c r="D96" s="15"/>
      <c r="E96" s="32">
        <v>1107</v>
      </c>
      <c r="F96" s="34"/>
      <c r="G96" s="33" t="s">
        <v>190</v>
      </c>
      <c r="H96" s="33" t="s">
        <v>191</v>
      </c>
      <c r="I96" s="36" t="s">
        <v>192</v>
      </c>
      <c r="J96" s="35"/>
      <c r="K96" s="35">
        <v>77266.66</v>
      </c>
      <c r="L96" s="16">
        <f t="shared" si="1"/>
        <v>705201843.29375422</v>
      </c>
      <c r="M96" s="7"/>
      <c r="O96" s="13">
        <f>+O95*5%</f>
        <v>576</v>
      </c>
      <c r="P96" s="13"/>
    </row>
    <row r="97" spans="2:16" ht="36" x14ac:dyDescent="0.35">
      <c r="B97" s="5"/>
      <c r="C97" s="31">
        <v>45770</v>
      </c>
      <c r="D97" s="15"/>
      <c r="E97" s="32">
        <v>1109</v>
      </c>
      <c r="F97" s="34"/>
      <c r="G97" s="33" t="s">
        <v>40</v>
      </c>
      <c r="H97" s="33" t="s">
        <v>193</v>
      </c>
      <c r="I97" s="36" t="s">
        <v>194</v>
      </c>
      <c r="J97" s="35"/>
      <c r="K97" s="35">
        <v>6577532.3499999996</v>
      </c>
      <c r="L97" s="16">
        <f t="shared" ref="L97:L119" si="2">+L96+J97-K97</f>
        <v>698624310.9437542</v>
      </c>
      <c r="M97" s="7"/>
      <c r="O97" s="13"/>
      <c r="P97" s="13"/>
    </row>
    <row r="98" spans="2:16" ht="36" x14ac:dyDescent="0.35">
      <c r="B98" s="5"/>
      <c r="C98" s="31">
        <v>45770</v>
      </c>
      <c r="D98" s="15"/>
      <c r="E98" s="32">
        <v>1111</v>
      </c>
      <c r="F98" s="34"/>
      <c r="G98" s="33" t="s">
        <v>50</v>
      </c>
      <c r="H98" s="40" t="s">
        <v>30</v>
      </c>
      <c r="I98" s="36" t="s">
        <v>195</v>
      </c>
      <c r="J98" s="35"/>
      <c r="K98" s="35">
        <v>167497.13</v>
      </c>
      <c r="L98" s="16">
        <f t="shared" si="2"/>
        <v>698456813.8137542</v>
      </c>
      <c r="M98" s="7"/>
      <c r="O98" s="13"/>
      <c r="P98" s="13"/>
    </row>
    <row r="99" spans="2:16" ht="36" x14ac:dyDescent="0.35">
      <c r="B99" s="5"/>
      <c r="C99" s="31">
        <v>45770</v>
      </c>
      <c r="D99" s="15"/>
      <c r="E99" s="32">
        <v>1117</v>
      </c>
      <c r="F99" s="34"/>
      <c r="G99" s="33" t="s">
        <v>196</v>
      </c>
      <c r="H99" s="33" t="s">
        <v>197</v>
      </c>
      <c r="I99" s="36" t="s">
        <v>198</v>
      </c>
      <c r="J99" s="38"/>
      <c r="K99" s="35">
        <v>191517.37</v>
      </c>
      <c r="L99" s="16">
        <f t="shared" si="2"/>
        <v>698265296.4437542</v>
      </c>
      <c r="M99" s="7"/>
      <c r="O99" s="13"/>
      <c r="P99" s="13"/>
    </row>
    <row r="100" spans="2:16" ht="36" x14ac:dyDescent="0.35">
      <c r="B100" s="5"/>
      <c r="C100" s="31">
        <v>45771</v>
      </c>
      <c r="D100" s="15"/>
      <c r="E100" s="32">
        <v>1134</v>
      </c>
      <c r="F100" s="34"/>
      <c r="G100" s="33" t="s">
        <v>160</v>
      </c>
      <c r="H100" s="15" t="s">
        <v>81</v>
      </c>
      <c r="I100" s="36" t="s">
        <v>199</v>
      </c>
      <c r="J100" s="38"/>
      <c r="K100" s="35">
        <v>10156525.710000001</v>
      </c>
      <c r="L100" s="16">
        <f t="shared" si="2"/>
        <v>688108770.73375416</v>
      </c>
      <c r="M100" s="7"/>
      <c r="O100" s="13"/>
      <c r="P100" s="13"/>
    </row>
    <row r="101" spans="2:16" ht="36" x14ac:dyDescent="0.35">
      <c r="B101" s="5"/>
      <c r="C101" s="31">
        <v>45771</v>
      </c>
      <c r="D101" s="15"/>
      <c r="E101" s="32">
        <v>1136</v>
      </c>
      <c r="F101" s="34"/>
      <c r="G101" s="33" t="s">
        <v>53</v>
      </c>
      <c r="H101" s="40" t="s">
        <v>30</v>
      </c>
      <c r="I101" s="36" t="s">
        <v>200</v>
      </c>
      <c r="J101" s="38"/>
      <c r="K101" s="35">
        <v>215415</v>
      </c>
      <c r="L101" s="16">
        <f t="shared" si="2"/>
        <v>687893355.73375416</v>
      </c>
      <c r="M101" s="7"/>
      <c r="O101" s="13"/>
      <c r="P101" s="13"/>
    </row>
    <row r="102" spans="2:16" ht="36" x14ac:dyDescent="0.35">
      <c r="B102" s="5"/>
      <c r="C102" s="31">
        <v>45772</v>
      </c>
      <c r="D102" s="15"/>
      <c r="E102" s="32">
        <v>1141</v>
      </c>
      <c r="F102" s="34"/>
      <c r="G102" s="33" t="s">
        <v>53</v>
      </c>
      <c r="H102" s="40" t="s">
        <v>30</v>
      </c>
      <c r="I102" s="36" t="s">
        <v>201</v>
      </c>
      <c r="J102" s="38"/>
      <c r="K102" s="35">
        <v>109510</v>
      </c>
      <c r="L102" s="16">
        <f t="shared" si="2"/>
        <v>687783845.73375416</v>
      </c>
      <c r="M102" s="7"/>
      <c r="O102" s="13"/>
      <c r="P102" s="13"/>
    </row>
    <row r="103" spans="2:16" ht="54" x14ac:dyDescent="0.35">
      <c r="B103" s="5"/>
      <c r="C103" s="31">
        <v>45775</v>
      </c>
      <c r="D103" s="15"/>
      <c r="E103" s="32">
        <v>1165</v>
      </c>
      <c r="F103" s="34"/>
      <c r="G103" s="33" t="s">
        <v>202</v>
      </c>
      <c r="H103" s="33" t="s">
        <v>203</v>
      </c>
      <c r="I103" s="36" t="s">
        <v>204</v>
      </c>
      <c r="J103" s="38"/>
      <c r="K103" s="35">
        <v>1312039.22</v>
      </c>
      <c r="L103" s="16">
        <f t="shared" si="2"/>
        <v>686471806.51375413</v>
      </c>
      <c r="M103" s="7"/>
      <c r="O103" s="13"/>
      <c r="P103" s="13"/>
    </row>
    <row r="104" spans="2:16" ht="36" x14ac:dyDescent="0.35">
      <c r="B104" s="5"/>
      <c r="C104" s="31">
        <v>45775</v>
      </c>
      <c r="D104" s="15"/>
      <c r="E104" s="32" t="s">
        <v>205</v>
      </c>
      <c r="F104" s="34"/>
      <c r="G104" s="33"/>
      <c r="H104" s="33" t="s">
        <v>30</v>
      </c>
      <c r="I104" s="34" t="s">
        <v>206</v>
      </c>
      <c r="J104" s="35">
        <v>162991568.0875915</v>
      </c>
      <c r="K104" s="16"/>
      <c r="L104" s="16">
        <f t="shared" si="2"/>
        <v>849463374.60134566</v>
      </c>
      <c r="M104" s="7"/>
      <c r="O104" s="13"/>
      <c r="P104" s="13"/>
    </row>
    <row r="105" spans="2:16" ht="36" x14ac:dyDescent="0.35">
      <c r="B105" s="5"/>
      <c r="C105" s="31">
        <v>45775</v>
      </c>
      <c r="D105" s="15"/>
      <c r="E105" s="32" t="s">
        <v>207</v>
      </c>
      <c r="F105" s="34"/>
      <c r="G105" s="33"/>
      <c r="H105" s="33" t="s">
        <v>30</v>
      </c>
      <c r="I105" s="34" t="s">
        <v>208</v>
      </c>
      <c r="J105" s="35">
        <v>2479035.9576945668</v>
      </c>
      <c r="K105" s="16"/>
      <c r="L105" s="16">
        <f t="shared" si="2"/>
        <v>851942410.55904019</v>
      </c>
      <c r="M105" s="7"/>
      <c r="O105" s="13"/>
      <c r="P105" s="13"/>
    </row>
    <row r="106" spans="2:16" ht="36" x14ac:dyDescent="0.35">
      <c r="B106" s="5"/>
      <c r="C106" s="31">
        <v>45775</v>
      </c>
      <c r="D106" s="15"/>
      <c r="E106" s="32" t="s">
        <v>209</v>
      </c>
      <c r="F106" s="34"/>
      <c r="G106" s="15"/>
      <c r="H106" s="33" t="s">
        <v>30</v>
      </c>
      <c r="I106" s="34" t="s">
        <v>210</v>
      </c>
      <c r="J106" s="35">
        <v>2027276.1947139171</v>
      </c>
      <c r="K106" s="16"/>
      <c r="L106" s="16">
        <f t="shared" si="2"/>
        <v>853969686.75375414</v>
      </c>
      <c r="M106" s="7"/>
      <c r="O106" s="13"/>
      <c r="P106" s="13"/>
    </row>
    <row r="107" spans="2:16" ht="36" x14ac:dyDescent="0.35">
      <c r="B107" s="5"/>
      <c r="C107" s="31">
        <v>45776</v>
      </c>
      <c r="D107" s="15"/>
      <c r="E107" s="32">
        <v>1182</v>
      </c>
      <c r="F107" s="34"/>
      <c r="G107" s="33" t="s">
        <v>211</v>
      </c>
      <c r="H107" s="40" t="s">
        <v>212</v>
      </c>
      <c r="I107" s="36" t="s">
        <v>213</v>
      </c>
      <c r="J107" s="35"/>
      <c r="K107" s="35">
        <v>48734</v>
      </c>
      <c r="L107" s="16">
        <f t="shared" si="2"/>
        <v>853920952.75375414</v>
      </c>
      <c r="M107" s="7"/>
      <c r="O107" s="13"/>
      <c r="P107" s="13"/>
    </row>
    <row r="108" spans="2:16" ht="36" x14ac:dyDescent="0.35">
      <c r="B108" s="5"/>
      <c r="C108" s="31">
        <v>45776</v>
      </c>
      <c r="D108" s="15"/>
      <c r="E108" s="32">
        <v>1184</v>
      </c>
      <c r="F108" s="34"/>
      <c r="G108" s="33" t="s">
        <v>40</v>
      </c>
      <c r="H108" s="40" t="s">
        <v>214</v>
      </c>
      <c r="I108" s="36" t="s">
        <v>215</v>
      </c>
      <c r="J108" s="35"/>
      <c r="K108" s="35">
        <v>10224236.119999999</v>
      </c>
      <c r="L108" s="16">
        <f t="shared" si="2"/>
        <v>843696716.63375413</v>
      </c>
      <c r="M108" s="7"/>
      <c r="O108" s="13"/>
      <c r="P108" s="13"/>
    </row>
    <row r="109" spans="2:16" ht="36" x14ac:dyDescent="0.35">
      <c r="B109" s="5"/>
      <c r="C109" s="31">
        <v>45777</v>
      </c>
      <c r="D109" s="15"/>
      <c r="E109" s="32">
        <v>1189</v>
      </c>
      <c r="F109" s="34"/>
      <c r="G109" s="33" t="s">
        <v>76</v>
      </c>
      <c r="H109" s="40" t="s">
        <v>216</v>
      </c>
      <c r="I109" s="36" t="s">
        <v>217</v>
      </c>
      <c r="J109" s="35"/>
      <c r="K109" s="35">
        <v>1275843.55</v>
      </c>
      <c r="L109" s="16">
        <f t="shared" si="2"/>
        <v>842420873.08375418</v>
      </c>
      <c r="M109" s="7"/>
      <c r="O109" s="13"/>
      <c r="P109" s="13"/>
    </row>
    <row r="110" spans="2:16" ht="36" x14ac:dyDescent="0.35">
      <c r="B110" s="5"/>
      <c r="C110" s="31">
        <v>45777</v>
      </c>
      <c r="D110" s="15"/>
      <c r="E110" s="32">
        <v>1191</v>
      </c>
      <c r="F110" s="34"/>
      <c r="G110" s="33" t="s">
        <v>53</v>
      </c>
      <c r="H110" s="40" t="s">
        <v>30</v>
      </c>
      <c r="I110" s="36" t="s">
        <v>218</v>
      </c>
      <c r="J110" s="35"/>
      <c r="K110" s="35">
        <v>130850</v>
      </c>
      <c r="L110" s="16">
        <f t="shared" si="2"/>
        <v>842290023.08375418</v>
      </c>
      <c r="M110" s="7"/>
      <c r="O110" s="13"/>
      <c r="P110" s="13"/>
    </row>
    <row r="111" spans="2:16" ht="36" x14ac:dyDescent="0.35">
      <c r="B111" s="5"/>
      <c r="C111" s="31">
        <v>45777</v>
      </c>
      <c r="D111" s="15"/>
      <c r="E111" s="32">
        <v>1197</v>
      </c>
      <c r="F111" s="34"/>
      <c r="G111" s="33" t="s">
        <v>219</v>
      </c>
      <c r="H111" s="40" t="s">
        <v>220</v>
      </c>
      <c r="I111" s="36" t="s">
        <v>221</v>
      </c>
      <c r="J111" s="35"/>
      <c r="K111" s="35">
        <v>3065627.53</v>
      </c>
      <c r="L111" s="16">
        <f t="shared" si="2"/>
        <v>839224395.55375421</v>
      </c>
      <c r="M111" s="7"/>
      <c r="O111" s="13"/>
      <c r="P111" s="13"/>
    </row>
    <row r="112" spans="2:16" ht="54" x14ac:dyDescent="0.35">
      <c r="B112" s="5"/>
      <c r="C112" s="31">
        <v>45777</v>
      </c>
      <c r="D112" s="15"/>
      <c r="E112" s="32">
        <v>1199</v>
      </c>
      <c r="F112" s="34"/>
      <c r="G112" s="33" t="s">
        <v>222</v>
      </c>
      <c r="H112" s="40" t="s">
        <v>223</v>
      </c>
      <c r="I112" s="36" t="s">
        <v>224</v>
      </c>
      <c r="J112" s="35"/>
      <c r="K112" s="35">
        <v>15092030.59</v>
      </c>
      <c r="L112" s="16">
        <f t="shared" si="2"/>
        <v>824132364.96375418</v>
      </c>
      <c r="M112" s="7"/>
      <c r="O112" s="13"/>
      <c r="P112" s="13"/>
    </row>
    <row r="113" spans="2:16" ht="36" x14ac:dyDescent="0.35">
      <c r="B113" s="5"/>
      <c r="C113" s="31">
        <v>45777</v>
      </c>
      <c r="D113" s="15"/>
      <c r="E113" s="32">
        <v>1206</v>
      </c>
      <c r="F113" s="34"/>
      <c r="G113" s="33" t="s">
        <v>225</v>
      </c>
      <c r="H113" s="40" t="s">
        <v>226</v>
      </c>
      <c r="I113" s="36" t="s">
        <v>227</v>
      </c>
      <c r="J113" s="35"/>
      <c r="K113" s="35">
        <v>5243778.71</v>
      </c>
      <c r="L113" s="16">
        <f t="shared" si="2"/>
        <v>818888586.25375414</v>
      </c>
      <c r="M113" s="7"/>
      <c r="O113" s="13"/>
      <c r="P113" s="13"/>
    </row>
    <row r="114" spans="2:16" ht="36" x14ac:dyDescent="0.35">
      <c r="B114" s="5"/>
      <c r="C114" s="31">
        <v>45777</v>
      </c>
      <c r="D114" s="15"/>
      <c r="E114" s="32">
        <v>1208</v>
      </c>
      <c r="F114" s="34"/>
      <c r="G114" s="33" t="s">
        <v>53</v>
      </c>
      <c r="H114" s="33" t="s">
        <v>30</v>
      </c>
      <c r="I114" s="36" t="s">
        <v>228</v>
      </c>
      <c r="J114" s="35"/>
      <c r="K114" s="35">
        <v>333730</v>
      </c>
      <c r="L114" s="16">
        <f t="shared" si="2"/>
        <v>818554856.25375414</v>
      </c>
      <c r="M114" s="7"/>
      <c r="O114" s="13"/>
      <c r="P114" s="13"/>
    </row>
    <row r="115" spans="2:16" ht="54" x14ac:dyDescent="0.35">
      <c r="B115" s="5"/>
      <c r="C115" s="31">
        <v>45777</v>
      </c>
      <c r="D115" s="15"/>
      <c r="E115" s="32">
        <v>1217</v>
      </c>
      <c r="F115" s="34"/>
      <c r="G115" s="33" t="s">
        <v>40</v>
      </c>
      <c r="H115" s="40" t="s">
        <v>145</v>
      </c>
      <c r="I115" s="36" t="s">
        <v>229</v>
      </c>
      <c r="J115" s="35"/>
      <c r="K115" s="35">
        <v>4287740.84</v>
      </c>
      <c r="L115" s="16">
        <f t="shared" si="2"/>
        <v>814267115.41375411</v>
      </c>
      <c r="M115" s="7"/>
      <c r="O115" s="13"/>
      <c r="P115" s="13"/>
    </row>
    <row r="116" spans="2:16" ht="36" x14ac:dyDescent="0.35">
      <c r="B116" s="5"/>
      <c r="C116" s="31">
        <v>45777</v>
      </c>
      <c r="D116" s="15"/>
      <c r="E116" s="32">
        <v>1227</v>
      </c>
      <c r="F116" s="34"/>
      <c r="G116" s="33" t="s">
        <v>40</v>
      </c>
      <c r="H116" s="40" t="s">
        <v>230</v>
      </c>
      <c r="I116" s="36" t="s">
        <v>231</v>
      </c>
      <c r="J116" s="35"/>
      <c r="K116" s="35">
        <v>6949354.5800000001</v>
      </c>
      <c r="L116" s="16">
        <f t="shared" si="2"/>
        <v>807317760.83375406</v>
      </c>
      <c r="M116" s="7"/>
      <c r="O116" s="13"/>
      <c r="P116" s="13"/>
    </row>
    <row r="117" spans="2:16" ht="36" x14ac:dyDescent="0.35">
      <c r="B117" s="5"/>
      <c r="C117" s="31">
        <v>45777</v>
      </c>
      <c r="D117" s="15"/>
      <c r="E117" s="32">
        <v>1229</v>
      </c>
      <c r="F117" s="34"/>
      <c r="G117" s="33" t="s">
        <v>40</v>
      </c>
      <c r="H117" s="40" t="s">
        <v>232</v>
      </c>
      <c r="I117" s="36" t="s">
        <v>233</v>
      </c>
      <c r="J117" s="35"/>
      <c r="K117" s="35">
        <v>8287886.1299999999</v>
      </c>
      <c r="L117" s="16">
        <f t="shared" si="2"/>
        <v>799029874.70375407</v>
      </c>
      <c r="M117" s="7"/>
      <c r="O117" s="13"/>
      <c r="P117" s="13"/>
    </row>
    <row r="118" spans="2:16" ht="36" x14ac:dyDescent="0.35">
      <c r="B118" s="5"/>
      <c r="C118" s="31">
        <v>45777</v>
      </c>
      <c r="D118" s="15"/>
      <c r="E118" s="32">
        <v>1234</v>
      </c>
      <c r="F118" s="34"/>
      <c r="G118" s="33" t="s">
        <v>40</v>
      </c>
      <c r="H118" s="40" t="s">
        <v>234</v>
      </c>
      <c r="I118" s="36" t="s">
        <v>235</v>
      </c>
      <c r="J118" s="35"/>
      <c r="K118" s="35">
        <v>10330675.609999999</v>
      </c>
      <c r="L118" s="16">
        <f t="shared" si="2"/>
        <v>788699199.09375405</v>
      </c>
      <c r="M118" s="7"/>
      <c r="O118" s="13"/>
      <c r="P118" s="13"/>
    </row>
    <row r="119" spans="2:16" ht="36" x14ac:dyDescent="0.35">
      <c r="B119" s="5"/>
      <c r="C119" s="31">
        <v>45777</v>
      </c>
      <c r="D119" s="15"/>
      <c r="E119" s="32">
        <v>1238</v>
      </c>
      <c r="F119" s="34"/>
      <c r="G119" s="33" t="s">
        <v>76</v>
      </c>
      <c r="H119" s="40" t="s">
        <v>236</v>
      </c>
      <c r="I119" s="36" t="s">
        <v>237</v>
      </c>
      <c r="J119" s="43"/>
      <c r="K119" s="43">
        <v>14310359.640000001</v>
      </c>
      <c r="L119" s="44">
        <f t="shared" si="2"/>
        <v>774388839.45375407</v>
      </c>
      <c r="M119" s="7"/>
      <c r="O119" s="13"/>
      <c r="P119" s="13"/>
    </row>
    <row r="120" spans="2:16" ht="18.75" thickBot="1" x14ac:dyDescent="0.4">
      <c r="B120" s="5"/>
      <c r="I120" s="21" t="s">
        <v>17</v>
      </c>
      <c r="J120" s="22">
        <f>+SUM(J33:J119)</f>
        <v>346167210.92170399</v>
      </c>
      <c r="K120" s="22">
        <f>+SUM(K33:K119)</f>
        <v>206216064.04000002</v>
      </c>
      <c r="L120" s="22">
        <f>+L119</f>
        <v>774388839.45375407</v>
      </c>
      <c r="M120" s="7"/>
      <c r="O120" s="39">
        <f>+K120+'[2]Disponibilidad 2025'!$O$85</f>
        <v>24728434.550000012</v>
      </c>
    </row>
    <row r="121" spans="2:16" ht="18.75" thickTop="1" x14ac:dyDescent="0.35">
      <c r="B121" s="5"/>
      <c r="I121" s="21"/>
      <c r="J121" s="45"/>
      <c r="K121" s="45"/>
      <c r="L121" s="45"/>
      <c r="M121" s="7"/>
      <c r="O121" s="39"/>
    </row>
    <row r="122" spans="2:16" x14ac:dyDescent="0.35">
      <c r="B122" s="5"/>
      <c r="I122" s="21"/>
      <c r="J122" s="45"/>
      <c r="K122" s="45"/>
      <c r="L122" s="45"/>
      <c r="M122" s="7"/>
      <c r="O122" s="39"/>
    </row>
    <row r="123" spans="2:16" x14ac:dyDescent="0.35">
      <c r="B123" s="5"/>
      <c r="M123" s="7"/>
    </row>
    <row r="124" spans="2:16" x14ac:dyDescent="0.35">
      <c r="B124" s="5"/>
      <c r="M124" s="7"/>
      <c r="O124" s="13"/>
    </row>
    <row r="125" spans="2:16" x14ac:dyDescent="0.35">
      <c r="B125" s="5"/>
      <c r="C125" s="23" t="s">
        <v>18</v>
      </c>
      <c r="D125" s="23"/>
      <c r="E125" s="23"/>
      <c r="H125" s="24" t="s">
        <v>19</v>
      </c>
      <c r="J125" s="23" t="s">
        <v>19</v>
      </c>
      <c r="K125" s="23"/>
      <c r="M125" s="7"/>
      <c r="O125" s="46"/>
    </row>
    <row r="126" spans="2:16" x14ac:dyDescent="0.35">
      <c r="B126" s="5"/>
      <c r="C126" s="25" t="s">
        <v>20</v>
      </c>
      <c r="D126" s="25"/>
      <c r="E126" s="25"/>
      <c r="H126" s="26" t="s">
        <v>21</v>
      </c>
      <c r="J126" s="25" t="s">
        <v>22</v>
      </c>
      <c r="K126" s="25"/>
      <c r="M126" s="7"/>
    </row>
    <row r="127" spans="2:16" x14ac:dyDescent="0.35">
      <c r="B127" s="5"/>
      <c r="C127" s="6" t="s">
        <v>23</v>
      </c>
      <c r="D127" s="6"/>
      <c r="E127" s="6"/>
      <c r="H127" s="27" t="s">
        <v>24</v>
      </c>
      <c r="J127" s="6" t="s">
        <v>25</v>
      </c>
      <c r="K127" s="6"/>
      <c r="M127" s="7"/>
    </row>
    <row r="128" spans="2:16" x14ac:dyDescent="0.35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0"/>
    </row>
    <row r="129" spans="2:13" x14ac:dyDescent="0.35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</row>
    <row r="130" spans="2:13" x14ac:dyDescent="0.35">
      <c r="B130" s="5"/>
      <c r="C130" s="6" t="s">
        <v>0</v>
      </c>
      <c r="D130" s="6"/>
      <c r="E130" s="6"/>
      <c r="F130" s="6"/>
      <c r="G130" s="6"/>
      <c r="H130" s="6"/>
      <c r="I130" s="6"/>
      <c r="J130" s="6"/>
      <c r="K130" s="6"/>
      <c r="L130" s="6"/>
      <c r="M130" s="7"/>
    </row>
    <row r="131" spans="2:13" x14ac:dyDescent="0.35">
      <c r="B131" s="5"/>
      <c r="C131" s="6" t="s">
        <v>1</v>
      </c>
      <c r="D131" s="6"/>
      <c r="E131" s="6"/>
      <c r="F131" s="6"/>
      <c r="G131" s="6"/>
      <c r="H131" s="6"/>
      <c r="I131" s="6"/>
      <c r="J131" s="6"/>
      <c r="K131" s="6"/>
      <c r="L131" s="6"/>
      <c r="M131" s="7"/>
    </row>
    <row r="132" spans="2:13" x14ac:dyDescent="0.35">
      <c r="B132" s="5"/>
      <c r="C132" s="6" t="s">
        <v>2</v>
      </c>
      <c r="D132" s="6"/>
      <c r="E132" s="6"/>
      <c r="F132" s="6"/>
      <c r="G132" s="6"/>
      <c r="H132" s="6"/>
      <c r="I132" s="6"/>
      <c r="J132" s="6"/>
      <c r="K132" s="6"/>
      <c r="L132" s="6"/>
      <c r="M132" s="7"/>
    </row>
    <row r="133" spans="2:13" x14ac:dyDescent="0.35">
      <c r="B133" s="5"/>
      <c r="C133" s="6" t="s">
        <v>238</v>
      </c>
      <c r="D133" s="6"/>
      <c r="E133" s="6"/>
      <c r="F133" s="6"/>
      <c r="G133" s="6"/>
      <c r="H133" s="6"/>
      <c r="I133" s="6"/>
      <c r="J133" s="6"/>
      <c r="K133" s="6"/>
      <c r="L133" s="6"/>
      <c r="M133" s="7"/>
    </row>
    <row r="134" spans="2:13" x14ac:dyDescent="0.35">
      <c r="B134" s="5"/>
      <c r="C134" s="6" t="s">
        <v>239</v>
      </c>
      <c r="D134" s="6"/>
      <c r="E134" s="6"/>
      <c r="F134" s="6"/>
      <c r="G134" s="6"/>
      <c r="H134" s="6"/>
      <c r="I134" s="6"/>
      <c r="J134" s="6"/>
      <c r="K134" s="6"/>
      <c r="L134" s="6"/>
      <c r="M134" s="7"/>
    </row>
    <row r="135" spans="2:13" x14ac:dyDescent="0.35">
      <c r="B135" s="5"/>
      <c r="C135" s="8">
        <f>+C7</f>
        <v>45777</v>
      </c>
      <c r="D135" s="8"/>
      <c r="E135" s="8"/>
      <c r="F135" s="8"/>
      <c r="G135" s="8"/>
      <c r="H135" s="8"/>
      <c r="I135" s="8"/>
      <c r="J135" s="8"/>
      <c r="K135" s="8"/>
      <c r="L135" s="8"/>
      <c r="M135" s="7"/>
    </row>
    <row r="136" spans="2:13" x14ac:dyDescent="0.35">
      <c r="B136" s="5"/>
      <c r="M136" s="7"/>
    </row>
    <row r="137" spans="2:13" ht="54" x14ac:dyDescent="0.35">
      <c r="B137" s="5"/>
      <c r="C137" s="9" t="s">
        <v>4</v>
      </c>
      <c r="D137" s="10" t="s">
        <v>240</v>
      </c>
      <c r="E137" s="9" t="s">
        <v>6</v>
      </c>
      <c r="F137" s="10" t="s">
        <v>7</v>
      </c>
      <c r="G137" s="10" t="s">
        <v>8</v>
      </c>
      <c r="H137" s="9" t="s">
        <v>9</v>
      </c>
      <c r="I137" s="9" t="s">
        <v>10</v>
      </c>
      <c r="J137" s="11" t="s">
        <v>11</v>
      </c>
      <c r="K137" s="11" t="s">
        <v>12</v>
      </c>
      <c r="L137" s="9" t="s">
        <v>13</v>
      </c>
      <c r="M137" s="7"/>
    </row>
    <row r="138" spans="2:13" x14ac:dyDescent="0.35">
      <c r="B138" s="5"/>
      <c r="K138" s="12" t="s">
        <v>14</v>
      </c>
      <c r="L138" s="13">
        <f>+'[1]Marzo 2025'!L179</f>
        <v>232264036.71999997</v>
      </c>
      <c r="M138" s="7"/>
    </row>
    <row r="139" spans="2:13" x14ac:dyDescent="0.35">
      <c r="B139" s="5"/>
      <c r="C139" s="14"/>
      <c r="D139" s="32"/>
      <c r="E139" s="15"/>
      <c r="F139" s="47"/>
      <c r="G139" s="15"/>
      <c r="H139" s="15"/>
      <c r="I139" s="34"/>
      <c r="J139" s="15"/>
      <c r="K139" s="35"/>
      <c r="L139" s="16">
        <f t="shared" ref="L139:L153" si="3">+L138+J139-K139</f>
        <v>232264036.71999997</v>
      </c>
      <c r="M139" s="7"/>
    </row>
    <row r="140" spans="2:13" x14ac:dyDescent="0.35">
      <c r="B140" s="5"/>
      <c r="C140" s="14"/>
      <c r="D140" s="32"/>
      <c r="E140" s="15"/>
      <c r="F140" s="47"/>
      <c r="G140" s="15"/>
      <c r="H140" s="15"/>
      <c r="I140" s="34"/>
      <c r="J140" s="15"/>
      <c r="K140" s="35"/>
      <c r="L140" s="16">
        <f t="shared" si="3"/>
        <v>232264036.71999997</v>
      </c>
      <c r="M140" s="7"/>
    </row>
    <row r="141" spans="2:13" x14ac:dyDescent="0.35">
      <c r="B141" s="5"/>
      <c r="C141" s="14"/>
      <c r="D141" s="32"/>
      <c r="E141" s="15"/>
      <c r="F141" s="47"/>
      <c r="G141" s="15"/>
      <c r="H141" s="15"/>
      <c r="I141" s="34"/>
      <c r="J141" s="15"/>
      <c r="K141" s="35"/>
      <c r="L141" s="16">
        <f t="shared" si="3"/>
        <v>232264036.71999997</v>
      </c>
      <c r="M141" s="7"/>
    </row>
    <row r="142" spans="2:13" x14ac:dyDescent="0.35">
      <c r="B142" s="5"/>
      <c r="C142" s="14"/>
      <c r="D142" s="32"/>
      <c r="E142" s="15"/>
      <c r="F142" s="47"/>
      <c r="G142" s="15"/>
      <c r="H142" s="15"/>
      <c r="I142" s="34"/>
      <c r="J142" s="15"/>
      <c r="K142" s="35"/>
      <c r="L142" s="16">
        <f t="shared" si="3"/>
        <v>232264036.71999997</v>
      </c>
      <c r="M142" s="7"/>
    </row>
    <row r="143" spans="2:13" x14ac:dyDescent="0.35">
      <c r="B143" s="5"/>
      <c r="C143" s="14"/>
      <c r="D143" s="32"/>
      <c r="E143" s="15"/>
      <c r="F143" s="47"/>
      <c r="G143" s="15"/>
      <c r="H143" s="15"/>
      <c r="I143" s="34"/>
      <c r="J143" s="15"/>
      <c r="K143" s="35"/>
      <c r="L143" s="16">
        <f t="shared" si="3"/>
        <v>232264036.71999997</v>
      </c>
      <c r="M143" s="7"/>
    </row>
    <row r="144" spans="2:13" x14ac:dyDescent="0.35">
      <c r="B144" s="5"/>
      <c r="C144" s="14"/>
      <c r="D144" s="15"/>
      <c r="E144" s="15"/>
      <c r="F144" s="47"/>
      <c r="G144" s="15"/>
      <c r="H144" s="19"/>
      <c r="I144" s="15"/>
      <c r="J144" s="15"/>
      <c r="K144" s="35"/>
      <c r="L144" s="16">
        <f t="shared" si="3"/>
        <v>232264036.71999997</v>
      </c>
      <c r="M144" s="7"/>
    </row>
    <row r="145" spans="2:13" x14ac:dyDescent="0.35">
      <c r="B145" s="5"/>
      <c r="C145" s="14"/>
      <c r="D145" s="15"/>
      <c r="E145" s="15"/>
      <c r="F145" s="47"/>
      <c r="G145" s="15"/>
      <c r="H145" s="19"/>
      <c r="I145" s="15"/>
      <c r="J145" s="15"/>
      <c r="K145" s="35"/>
      <c r="L145" s="16">
        <f t="shared" si="3"/>
        <v>232264036.71999997</v>
      </c>
      <c r="M145" s="7"/>
    </row>
    <row r="146" spans="2:13" x14ac:dyDescent="0.35">
      <c r="B146" s="5"/>
      <c r="C146" s="14"/>
      <c r="D146" s="15"/>
      <c r="E146" s="15"/>
      <c r="F146" s="47"/>
      <c r="G146" s="15"/>
      <c r="H146" s="19"/>
      <c r="I146" s="15"/>
      <c r="J146" s="15"/>
      <c r="K146" s="35"/>
      <c r="L146" s="16">
        <f t="shared" si="3"/>
        <v>232264036.71999997</v>
      </c>
      <c r="M146" s="7"/>
    </row>
    <row r="147" spans="2:13" x14ac:dyDescent="0.35">
      <c r="B147" s="5"/>
      <c r="C147" s="14"/>
      <c r="D147" s="15"/>
      <c r="E147" s="15"/>
      <c r="F147" s="47"/>
      <c r="G147" s="15"/>
      <c r="H147" s="19"/>
      <c r="I147" s="15"/>
      <c r="J147" s="15"/>
      <c r="K147" s="35"/>
      <c r="L147" s="16">
        <f t="shared" si="3"/>
        <v>232264036.71999997</v>
      </c>
      <c r="M147" s="7"/>
    </row>
    <row r="148" spans="2:13" x14ac:dyDescent="0.35">
      <c r="B148" s="5"/>
      <c r="C148" s="14"/>
      <c r="D148" s="15"/>
      <c r="E148" s="15"/>
      <c r="F148" s="47"/>
      <c r="G148" s="15"/>
      <c r="H148" s="19"/>
      <c r="I148" s="15"/>
      <c r="J148" s="15"/>
      <c r="K148" s="35"/>
      <c r="L148" s="16">
        <f t="shared" si="3"/>
        <v>232264036.71999997</v>
      </c>
      <c r="M148" s="7"/>
    </row>
    <row r="149" spans="2:13" x14ac:dyDescent="0.35">
      <c r="B149" s="5"/>
      <c r="C149" s="14"/>
      <c r="D149" s="15"/>
      <c r="E149" s="15"/>
      <c r="F149" s="47"/>
      <c r="G149" s="15"/>
      <c r="H149" s="15"/>
      <c r="I149" s="15"/>
      <c r="J149" s="15"/>
      <c r="K149" s="35"/>
      <c r="L149" s="16">
        <f t="shared" si="3"/>
        <v>232264036.71999997</v>
      </c>
      <c r="M149" s="7"/>
    </row>
    <row r="150" spans="2:13" x14ac:dyDescent="0.35">
      <c r="B150" s="5"/>
      <c r="C150" s="14"/>
      <c r="D150" s="15"/>
      <c r="E150" s="15"/>
      <c r="F150" s="47"/>
      <c r="G150" s="15"/>
      <c r="H150" s="15"/>
      <c r="I150" s="15"/>
      <c r="J150" s="15"/>
      <c r="K150" s="35"/>
      <c r="L150" s="16">
        <f t="shared" si="3"/>
        <v>232264036.71999997</v>
      </c>
      <c r="M150" s="7"/>
    </row>
    <row r="151" spans="2:13" x14ac:dyDescent="0.35">
      <c r="B151" s="5"/>
      <c r="C151" s="14"/>
      <c r="D151" s="15"/>
      <c r="E151" s="15"/>
      <c r="F151" s="47"/>
      <c r="G151" s="15"/>
      <c r="H151" s="15"/>
      <c r="I151" s="15"/>
      <c r="J151" s="15"/>
      <c r="K151" s="35"/>
      <c r="L151" s="16">
        <f t="shared" si="3"/>
        <v>232264036.71999997</v>
      </c>
      <c r="M151" s="7"/>
    </row>
    <row r="152" spans="2:13" x14ac:dyDescent="0.35">
      <c r="B152" s="5"/>
      <c r="C152" s="14"/>
      <c r="D152" s="15"/>
      <c r="E152" s="15"/>
      <c r="F152" s="47"/>
      <c r="G152" s="15"/>
      <c r="H152" s="15"/>
      <c r="I152" s="15"/>
      <c r="J152" s="15"/>
      <c r="K152" s="35"/>
      <c r="L152" s="16">
        <f t="shared" si="3"/>
        <v>232264036.71999997</v>
      </c>
      <c r="M152" s="7"/>
    </row>
    <row r="153" spans="2:13" x14ac:dyDescent="0.35">
      <c r="B153" s="5"/>
      <c r="C153" s="14"/>
      <c r="D153" s="15"/>
      <c r="E153" s="15"/>
      <c r="F153" s="47"/>
      <c r="G153" s="15"/>
      <c r="H153" s="15"/>
      <c r="I153" s="15"/>
      <c r="J153" s="15"/>
      <c r="K153" s="35"/>
      <c r="L153" s="16">
        <f t="shared" si="3"/>
        <v>232264036.71999997</v>
      </c>
      <c r="M153" s="7"/>
    </row>
    <row r="154" spans="2:13" x14ac:dyDescent="0.35">
      <c r="B154" s="5"/>
      <c r="J154" s="2"/>
      <c r="K154" s="2"/>
      <c r="L154" s="20"/>
      <c r="M154" s="7"/>
    </row>
    <row r="155" spans="2:13" ht="18.75" thickBot="1" x14ac:dyDescent="0.4">
      <c r="B155" s="5"/>
      <c r="I155" s="21" t="s">
        <v>17</v>
      </c>
      <c r="J155" s="22">
        <f>+SUM(J139:J153)</f>
        <v>0</v>
      </c>
      <c r="K155" s="22">
        <f>+SUM(K139:K153)</f>
        <v>0</v>
      </c>
      <c r="L155" s="22">
        <f>+L153</f>
        <v>232264036.71999997</v>
      </c>
      <c r="M155" s="7"/>
    </row>
    <row r="156" spans="2:13" ht="18.75" thickTop="1" x14ac:dyDescent="0.35">
      <c r="B156" s="5"/>
      <c r="M156" s="7"/>
    </row>
    <row r="157" spans="2:13" x14ac:dyDescent="0.35">
      <c r="B157" s="5"/>
      <c r="M157" s="7"/>
    </row>
    <row r="158" spans="2:13" x14ac:dyDescent="0.35">
      <c r="B158" s="5"/>
      <c r="M158" s="7"/>
    </row>
    <row r="159" spans="2:13" x14ac:dyDescent="0.35">
      <c r="B159" s="5"/>
      <c r="M159" s="7"/>
    </row>
    <row r="160" spans="2:13" x14ac:dyDescent="0.35">
      <c r="B160" s="5"/>
      <c r="M160" s="7"/>
    </row>
    <row r="161" spans="2:13" x14ac:dyDescent="0.35">
      <c r="B161" s="5"/>
      <c r="C161" s="23" t="s">
        <v>18</v>
      </c>
      <c r="D161" s="23"/>
      <c r="E161" s="23"/>
      <c r="H161" s="24" t="s">
        <v>19</v>
      </c>
      <c r="J161" s="23" t="s">
        <v>19</v>
      </c>
      <c r="K161" s="23"/>
      <c r="M161" s="7"/>
    </row>
    <row r="162" spans="2:13" x14ac:dyDescent="0.35">
      <c r="B162" s="5"/>
      <c r="C162" s="25" t="s">
        <v>20</v>
      </c>
      <c r="D162" s="25"/>
      <c r="E162" s="25"/>
      <c r="H162" s="26" t="s">
        <v>21</v>
      </c>
      <c r="J162" s="25" t="s">
        <v>22</v>
      </c>
      <c r="K162" s="25"/>
      <c r="M162" s="7"/>
    </row>
    <row r="163" spans="2:13" x14ac:dyDescent="0.35">
      <c r="B163" s="5"/>
      <c r="C163" s="6" t="s">
        <v>23</v>
      </c>
      <c r="D163" s="6"/>
      <c r="E163" s="6"/>
      <c r="H163" s="27" t="s">
        <v>24</v>
      </c>
      <c r="J163" s="6" t="s">
        <v>25</v>
      </c>
      <c r="K163" s="6"/>
      <c r="M163" s="7"/>
    </row>
    <row r="164" spans="2:13" x14ac:dyDescent="0.35">
      <c r="B164" s="28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</row>
  </sheetData>
  <mergeCells count="34">
    <mergeCell ref="C163:E163"/>
    <mergeCell ref="J163:K163"/>
    <mergeCell ref="C134:L134"/>
    <mergeCell ref="C135:L135"/>
    <mergeCell ref="C161:E161"/>
    <mergeCell ref="J161:K161"/>
    <mergeCell ref="C162:E162"/>
    <mergeCell ref="J162:K162"/>
    <mergeCell ref="C127:E127"/>
    <mergeCell ref="J127:K127"/>
    <mergeCell ref="C130:L130"/>
    <mergeCell ref="C131:L131"/>
    <mergeCell ref="C132:L132"/>
    <mergeCell ref="C133:L133"/>
    <mergeCell ref="C27:L27"/>
    <mergeCell ref="C28:L28"/>
    <mergeCell ref="C29:L29"/>
    <mergeCell ref="C125:E125"/>
    <mergeCell ref="J125:K125"/>
    <mergeCell ref="C126:E126"/>
    <mergeCell ref="J126:K126"/>
    <mergeCell ref="C20:E20"/>
    <mergeCell ref="J20:K20"/>
    <mergeCell ref="C21:E21"/>
    <mergeCell ref="J21:K21"/>
    <mergeCell ref="C25:L25"/>
    <mergeCell ref="C26:L26"/>
    <mergeCell ref="C3:L3"/>
    <mergeCell ref="C4:L4"/>
    <mergeCell ref="C5:L5"/>
    <mergeCell ref="C6:L6"/>
    <mergeCell ref="C7:L7"/>
    <mergeCell ref="C19:E19"/>
    <mergeCell ref="J19:K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79FD73-8F27-4C29-8733-6F2D5326597A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2132B2F7-97AF-4735-8B41-A11D778DB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F4B7E-5501-41CF-A99A-17C3CDFB9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2025-05-06T16:10:48Z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