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Compartido Finanza Portal Web/FINANZAS 2025/INGRESOS Y EGRESOS/JUNIO 2025/"/>
    </mc:Choice>
  </mc:AlternateContent>
  <xr:revisionPtr revIDLastSave="0" documentId="8_{B511D2C3-E43D-4879-B0E6-FEE50FA95733}" xr6:coauthVersionLast="47" xr6:coauthVersionMax="47" xr10:uidLastSave="{00000000-0000-0000-0000-000000000000}"/>
  <bookViews>
    <workbookView xWindow="-120" yWindow="-120" windowWidth="29040" windowHeight="15720" xr2:uid="{3E3F6973-22D8-4682-9125-6F017BAFAC6D}"/>
  </bookViews>
  <sheets>
    <sheet name="Junio 2025" sheetId="1" r:id="rId1"/>
  </sheets>
  <externalReferences>
    <externalReference r:id="rId2"/>
    <externalReference r:id="rId3"/>
  </externalReferences>
  <definedNames>
    <definedName name="_xlnm.Print_Area" localSheetId="0">'Junio 2025'!$A$1:$M$241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9" i="1" l="1"/>
  <c r="J229" i="1"/>
  <c r="L181" i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9" i="1" s="1"/>
  <c r="C178" i="1"/>
  <c r="P165" i="1"/>
  <c r="F158" i="1"/>
  <c r="F146" i="1"/>
  <c r="F148" i="1" s="1"/>
  <c r="K141" i="1"/>
  <c r="O56" i="1" s="1"/>
  <c r="J141" i="1"/>
  <c r="O131" i="1"/>
  <c r="O111" i="1"/>
  <c r="O55" i="1"/>
  <c r="O49" i="1"/>
  <c r="O47" i="1"/>
  <c r="L33" i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32" i="1"/>
  <c r="C29" i="1"/>
  <c r="Q21" i="1"/>
  <c r="Q19" i="1"/>
  <c r="Q22" i="1" s="1"/>
  <c r="K14" i="1"/>
  <c r="J14" i="1"/>
  <c r="L10" i="1"/>
  <c r="L11" i="1" s="1"/>
  <c r="L12" i="1" s="1"/>
  <c r="O12" i="1" l="1"/>
  <c r="L14" i="1"/>
  <c r="O142" i="1"/>
</calcChain>
</file>

<file path=xl/sharedStrings.xml><?xml version="1.0" encoding="utf-8"?>
<sst xmlns="http://schemas.openxmlformats.org/spreadsheetml/2006/main" count="622" uniqueCount="432">
  <si>
    <t>COMITE EJECUTOR DE INFRAESTRUCTURAS DE ZONAS TURISTICAS (CEIZTUR)</t>
  </si>
  <si>
    <t>INFORME DE TESORERIA</t>
  </si>
  <si>
    <t>INGRESOS Y EGRESOS</t>
  </si>
  <si>
    <t>CUENTA NO. 2400169440 (Fondo Reponible)</t>
  </si>
  <si>
    <t>Fecha</t>
  </si>
  <si>
    <t>Transferencia</t>
  </si>
  <si>
    <t>Cheque</t>
  </si>
  <si>
    <t>Cuenta Presupuestaria/Referencia</t>
  </si>
  <si>
    <t>No. Cuenta Contable</t>
  </si>
  <si>
    <t>Beneficiario</t>
  </si>
  <si>
    <t>Descripcion</t>
  </si>
  <si>
    <t>Debito</t>
  </si>
  <si>
    <t>Credito</t>
  </si>
  <si>
    <t>Balance</t>
  </si>
  <si>
    <t>Balance Inicial</t>
  </si>
  <si>
    <t>Banreservas</t>
  </si>
  <si>
    <t>COMISION MANEJO DE CUENTA</t>
  </si>
  <si>
    <t>TOTAL</t>
  </si>
  <si>
    <t>Realizado por:</t>
  </si>
  <si>
    <t>Aprobado por:</t>
  </si>
  <si>
    <t>Maggy Villar</t>
  </si>
  <si>
    <t>Anyolani Nolasco</t>
  </si>
  <si>
    <t>Jose Luis Mañon</t>
  </si>
  <si>
    <t>Analista y/o Tecnico Financiero</t>
  </si>
  <si>
    <t>Enc. Division Depto. de Contabilidad</t>
  </si>
  <si>
    <t>Encargado Financiero</t>
  </si>
  <si>
    <t xml:space="preserve">  CUENTA UNICA DEL TESORO NO. 100010102384894</t>
  </si>
  <si>
    <t>Cheque/ Lib.</t>
  </si>
  <si>
    <t>2.2.8.7.02</t>
  </si>
  <si>
    <t>Freddy Bolivar De Jesus Almonte Brito</t>
  </si>
  <si>
    <t>Pago Factura No. 1112.por concepto de Tramites legales de Documentos, según anexos.</t>
  </si>
  <si>
    <t>2.7.2.4.01, 2.7.2.1.01, 2.2.8.7.01, 2.7.2.4.02</t>
  </si>
  <si>
    <t>O REILLY &amp; ASOCIADOS S R L</t>
  </si>
  <si>
    <t>Pago Avance 20% del monto RD$156,542,849.19, Contrato No. 4-2025. Reconstrucción Vía de Acceso a Jumunuco Tramo Calle Sabina-Escuela Compadre Pascual, Municipio Jarabacoa, Provincia La Vega.</t>
  </si>
  <si>
    <t>2.7.2.4.01, 2.2.8.7.01, 2.7.2.4.02</t>
  </si>
  <si>
    <t>Consorcio Kairox Kepher</t>
  </si>
  <si>
    <t>Pago Fact. No. 0011, Cub No.6 y final mas devolución de vicios ocultos,  Proy. No. 396 Contrato No. 08-2023; Reconstrucción de Calles en el Casco Urbano, Distrito Municipal Bayahibe, Provincia La Altagracia, Relanzamiento.</t>
  </si>
  <si>
    <t>2.2.6.3.01</t>
  </si>
  <si>
    <t>HUMANO SEGUROS S A</t>
  </si>
  <si>
    <t>Pago factura No. 4638, Correspondiente al mes de junio 2025, del Seguro Medico de Salud a los empleados del CEIZTUR, según anexos.</t>
  </si>
  <si>
    <t>2.7.2.7.01</t>
  </si>
  <si>
    <t>Benesta, SRL</t>
  </si>
  <si>
    <t>Pago Fact. No. 0080, Cub. No. 4 Proy. No.423 Contrato No. 30-2024; Reparación del Malecón Santo Domingo Este, Provincia Santo Domingo.</t>
  </si>
  <si>
    <t>2.7.2.1.01</t>
  </si>
  <si>
    <t>Constructora Fixsa, SRL</t>
  </si>
  <si>
    <t>Pago fact. No.0066, Cub. No.15,  Proy. No.374 Contrato No.8-2022; Mejoramiento del Drenaje Pluvial y Obras Complementarias, Malecón Santa Barbara Samaná. Lote 1 Mejoramiento del Drenaje Pluvial del Malecón Santa Barbara, Samaná.</t>
  </si>
  <si>
    <t>2.2.5.1.01</t>
  </si>
  <si>
    <t>CENTRO DE EXPORTACION E INVERSIONES DE LA REPUBLICA DOMINICANA</t>
  </si>
  <si>
    <t>Pago Factura No. 0076. Cesión de derecho Contrato 32-2021 por los gastos de mantenimiento del edificio del CEI-RD espacio concedido al CEIZTUR, correspondiente al mes de mayo 2025.</t>
  </si>
  <si>
    <t>Pago Factura No. 0077. Cesión de derecho Contrato 32-2021 por los gastos de mantenimiento del edificio del CEI-RD espacio concedido al CEIZTUR, correspondiente al mes de junio 2025.</t>
  </si>
  <si>
    <t>XIOMARA DEL CARMEN MARMOLEJOS ACOSTA</t>
  </si>
  <si>
    <t>Pago Factura No.0093; Por el Alquiler de un inmueble que aloja oficinas de la policía de Turismo POLITUR, correspondiente al mes de junio 2025.</t>
  </si>
  <si>
    <t>2.2.9.2.01</t>
  </si>
  <si>
    <t>NSTITUTO DE FORMACION TURISTICA DEL CARIBE</t>
  </si>
  <si>
    <t>Pago factura No.1003 - 1007. Correspondiente al servicio de almuerzo para los empleados del CEIZTUR, del 06 al 09 y del 12 al 16 de mayo del 2025, según anexos.</t>
  </si>
  <si>
    <t>103730/25</t>
  </si>
  <si>
    <t>COMITE EJECUTOR DE INFRAESTRUCTURAS DE ZONAS TURISTICAS</t>
  </si>
  <si>
    <t>Ingresos correspondientes del 01 al 15/05/2025 (Vuelos Regulares)</t>
  </si>
  <si>
    <t>103736/25</t>
  </si>
  <si>
    <t>Ingresos correspondientes del 18 al 24/05/2025 (Vulos Charter)</t>
  </si>
  <si>
    <t>10/06/2025</t>
  </si>
  <si>
    <t>1819</t>
  </si>
  <si>
    <t>2.3.2.3.01</t>
  </si>
  <si>
    <t>Exyco, SRL</t>
  </si>
  <si>
    <t>Pago Fact. No. 0143. Adquisición de Mobiliario Urbano para el Malecón de Samaná, Provincia Samaná, destinado a MiPymes (paraguas con base de mármol), según anexos.</t>
  </si>
  <si>
    <t>1822</t>
  </si>
  <si>
    <t>2.3.5.3.01</t>
  </si>
  <si>
    <t>Khalicco Investments, SRL</t>
  </si>
  <si>
    <t>Pago Factura No. 1409. Adquisición de Neumáticos para unidad vehicular de la Institución, según anexos.</t>
  </si>
  <si>
    <t>1832</t>
  </si>
  <si>
    <t>Pago Factura No. 1116, por concepto de Tramites Legales de Documentos, según anexos.</t>
  </si>
  <si>
    <t>1835</t>
  </si>
  <si>
    <t>Pago Factura No. 1124, por concepto de Tramites Legales de Documentos, según anexos.</t>
  </si>
  <si>
    <t>1837</t>
  </si>
  <si>
    <t>2.3.9.8.02, 2.3.9.9.05</t>
  </si>
  <si>
    <t>Cros Publicidad, SRL</t>
  </si>
  <si>
    <t>Pago factura No. 1240. Adquisición de Yoyos, Porta Carnet y Lanyard para uso del Departamento de RR-HH, destinado a MiPymes, segun anexos.</t>
  </si>
  <si>
    <t>1839</t>
  </si>
  <si>
    <t>2.3.9.5.01</t>
  </si>
  <si>
    <t>Wendy's Muebles, SRL</t>
  </si>
  <si>
    <t>Pago factura No. 0684. Adquisición de Utensilios de Cocina para servicio de Almuerzo de la Institución, destinado a MiPymes, según anexos.</t>
  </si>
  <si>
    <t>11/06/2025</t>
  </si>
  <si>
    <t>1843</t>
  </si>
  <si>
    <t>2.6.8.5.01</t>
  </si>
  <si>
    <t>Constructora Sol BKJ, SRL</t>
  </si>
  <si>
    <t>Pago Facturas No. 0116 y 0117.  Contratación de Estudios Geotécnicos (Playa Teco / Playa Estillero), según anexos.</t>
  </si>
  <si>
    <t>2.2.3.1.01</t>
  </si>
  <si>
    <t>Viáticos pronto pago del 31 de mayo al 21 de junio 2025</t>
  </si>
  <si>
    <t>2.6.1.3.01</t>
  </si>
  <si>
    <t>Clickteck, SRL</t>
  </si>
  <si>
    <t>Pago factura No. 0060, Adquisición de computadores, componentes y accesorios tecnológicos para uso de la institución, destinado a MiPymes (Relanzamiento) (Monitores de 24 y 27 Pulg.),según anexos</t>
  </si>
  <si>
    <t>2.1.5.2.01, 2.1.5.3.01, 2.1.5.1.01, 2.1.1.2.08</t>
  </si>
  <si>
    <t>Nómina temporales junio 2025</t>
  </si>
  <si>
    <t>2.1.5.2.01, 2.1.1.1.01, 2.1.5.1.01, 2.1.5.3.01</t>
  </si>
  <si>
    <t>Nómina fijos junio 2025</t>
  </si>
  <si>
    <t>2.1.2.2.05</t>
  </si>
  <si>
    <t>Nómina militar junio 2025</t>
  </si>
  <si>
    <t>2.1.5.2.01, 2.1.5.1.01, 2.1.5.3.01, 2.1.1.2.11</t>
  </si>
  <si>
    <t>Nómina interinato junio 2025</t>
  </si>
  <si>
    <t>2.2.7.2.06</t>
  </si>
  <si>
    <t>Santo Domingo Motors Company, SA</t>
  </si>
  <si>
    <t>Pago facturas por la  Contratación de Mantenimiento de la Flotilla Vehicular que se Encuentra en Garantía, segun anexos.</t>
  </si>
  <si>
    <t>2.3.1.1.01</t>
  </si>
  <si>
    <t>LUCEMAS SUPPLY, SRL</t>
  </si>
  <si>
    <t>Pago factura No.0224. Adquisición de 66 fardos 20/1 de  Agua para los Operativos de Limpieza del PNLPB, destinado a Mipymes, según anexos.</t>
  </si>
  <si>
    <t>2.6.1.4.01</t>
  </si>
  <si>
    <t>TECHBOX, EIRL</t>
  </si>
  <si>
    <t>Pago factura No. 0139. Equipamiento de enseres eléctricos de módulos del Malecón de Samaná, Provincia Samaná (siete neveras medianas), según anexos.</t>
  </si>
  <si>
    <t>2.2.8.7.05</t>
  </si>
  <si>
    <t>Mytrak Technology, SRL</t>
  </si>
  <si>
    <t>Pago Factura No. 0264, Servicio de monitoreo de GPS de la flotilla vehicular del CEIZTUR, correspondiente al mes de mayo del 2025, según anexos.</t>
  </si>
  <si>
    <t>2.3.4.1.01; 2.3.9.3.01</t>
  </si>
  <si>
    <t>Dumas Pharmaceuticals, S.R.L.</t>
  </si>
  <si>
    <t>Pago factura No. 1173. Adquisición de Medicamentos para los botiquines de la Institución, destinado a MiPymes Mujer, segun anexos.</t>
  </si>
  <si>
    <t>2.6.1..1.01</t>
  </si>
  <si>
    <t>Pago factutra No. 0685. Adquisición de Mobiliario Urbano para el Malecón de Samaná, Provincia Samaná, destinado a MiPymes (sillas exteriores), segun anexos.</t>
  </si>
  <si>
    <t>2.2.8.3.01</t>
  </si>
  <si>
    <t>Tamira Group, SRL</t>
  </si>
  <si>
    <t>Pago factura No. 0224, Servicios de Contratación de Estudios Médicos de preempleo para el CEIZTUR, según anexos.</t>
  </si>
  <si>
    <t>2.2.8.5.01</t>
  </si>
  <si>
    <t>Dita Services, SRL</t>
  </si>
  <si>
    <t>Pago facturas No. 0578 y 0579. Servicio de Fumigación y Desinfección para las Oficinas de la Institución correspondiente al mes de mayo 2025, destinado a MiPymes, según anexos.</t>
  </si>
  <si>
    <t>1904</t>
  </si>
  <si>
    <t xml:space="preserve">	Almacenes Casa Vito, SRL</t>
  </si>
  <si>
    <t>Pago Fact. 0110. Contratación de Servicio de Mantenimiento Preventivo y Correctivo Para Barredoras de la Institución, según anexos.</t>
  </si>
  <si>
    <t>1907</t>
  </si>
  <si>
    <t>2.2.9.1.01</t>
  </si>
  <si>
    <t xml:space="preserve">	Progescon, SRL</t>
  </si>
  <si>
    <t>Pago factura No. 0263. Servicio de limpieza de alcantarillas en la Av. La Marina, municipio Santa Barbara de Samaná, Provincia Samaná, (pago inicial) según anexos.</t>
  </si>
  <si>
    <t>1908</t>
  </si>
  <si>
    <t>MJP Promotion Group, SRL</t>
  </si>
  <si>
    <t>Pago factura No. 0534, Adquisición de Uniformes para uso de las brigadas del Programa Nacional de Limpieza de Playas y Balnearios (PNLPB) , destinado a MiPymes, según anexos.</t>
  </si>
  <si>
    <t>1911</t>
  </si>
  <si>
    <t xml:space="preserve">	Restaurante Y Reposteria Punta Caleta, SRL</t>
  </si>
  <si>
    <t>Pago Fact. No. 0058. Adquisición de desayunos y almuerzos para los Operativos del Programa Nacional de Limpieza de Playa y Balnearios (PNLPB), según anexos.</t>
  </si>
  <si>
    <t>1913</t>
  </si>
  <si>
    <t xml:space="preserve">	Luminario M &amp; M. S.R.L</t>
  </si>
  <si>
    <t>Pago Fact. No. 0154. Suministro e Instalación de Laminado a Vehículos de la Flotilla de la Institución, destinado a Mipymes, según anexos.</t>
  </si>
  <si>
    <t>1916</t>
  </si>
  <si>
    <t>Bozzetto, SRL</t>
  </si>
  <si>
    <t>Pago factura No. 0018. Contratación de Estudios Geotécnicos (Uvero Alto), segun anexos.</t>
  </si>
  <si>
    <t>1917</t>
  </si>
  <si>
    <t>2.6.5.5.01</t>
  </si>
  <si>
    <t>Soluciones de Tecnologia Guerrero Peña, SRL</t>
  </si>
  <si>
    <t>Pago factura No. 0020. Adquisición de Computadores, Componentes y Accesorios Tecnológicos para uso de la Institución, destinado a MiPymes (Switch fortinet), según anexos.</t>
  </si>
  <si>
    <t>2.3.3.1.01, 2.3.9.2.01</t>
  </si>
  <si>
    <t>Romiva, SRL</t>
  </si>
  <si>
    <t>Pago factura No. 0191.Adquisición de Material Gastable de Oficina para uso de la Institución, destinado a MiPymes, según anexos.</t>
  </si>
  <si>
    <t>2.3.3.1.01</t>
  </si>
  <si>
    <t>MAXIMILIANO ENCARNACION MEJIA</t>
  </si>
  <si>
    <t>Pago factura No. 0071. Adquisición de materiales de Oficina para uso de la institución, según anexos.</t>
  </si>
  <si>
    <t>SERD NET, SRL</t>
  </si>
  <si>
    <t>Pago final Factura No. 0550, Servicio de Alquiler de Furgón para almacén provisional de los trabajos de restauración del monumento Alcázar de Colon, Ciudad Colonial correspondiente a febrero -marzo 2025,( según anexos.</t>
  </si>
  <si>
    <t>2.2.3.2.01</t>
  </si>
  <si>
    <t>GTG Industrial, SRL</t>
  </si>
  <si>
    <t>Pago factura No. 5018, Adquisición papel para utilizar por las oficinas de la institución, según anexos.</t>
  </si>
  <si>
    <t>Universal Service Corpocast, SRL</t>
  </si>
  <si>
    <t>Pago Factura No. 0074. Adquisición de Neumáticos para unidades vehiculares de la Institución, según anexos.</t>
  </si>
  <si>
    <t>INSTITUTO DE FORMACION TURISTICA DEL CARIBE</t>
  </si>
  <si>
    <t>Pago factura No. 1010 - 1014 - 1015. Correspondiente al servicio de almuerzo para los empleados del CEIZTUR, del 19 al 23, del 26 al 30 de mayo y del 02 al 06 de junio de 2025, según anexos.</t>
  </si>
  <si>
    <t>2.3.9.8.02</t>
  </si>
  <si>
    <t>Ramirez &amp; Mojica Envoy Pack Courier Express, SRL</t>
  </si>
  <si>
    <t>Pago factura No. 0046. Adquisición de Antena UHF para receptores GNSS (GPS) usados para los levantamientos topográficos de la institución, destinado a MiPymes, según anexos.</t>
  </si>
  <si>
    <t>2.2.4.4.01</t>
  </si>
  <si>
    <t>Consorcio de Tarjetas Dominicanas, S.A</t>
  </si>
  <si>
    <t>Pago Factura No. 0181, correspondiente al Recargo del Pase Rápido de la Flotilla Vehicular del CEIZTUR, según anexos.</t>
  </si>
  <si>
    <t>CS Caribbean Services, SRL</t>
  </si>
  <si>
    <t>Pago factura No. 0310. Equipamiento de enseres eléctricos de módulos del Malecón de Samaná, Provincia Samaná, relanzamiento (estufa industrial), según anexos.</t>
  </si>
  <si>
    <t>17/06/2025</t>
  </si>
  <si>
    <t>1967</t>
  </si>
  <si>
    <t>HEMS, SRL</t>
  </si>
  <si>
    <t>Pago factura No. 0097, Adquisición de Uniformes para uso de las brigadas del Programa Nacional de Limpieza de Playas y Balnearios (PNLPB) , destinado a MiPymes Mujer,(1,500 gorras azules),según anexos</t>
  </si>
  <si>
    <t>1969</t>
  </si>
  <si>
    <t>Castso Group, SRL</t>
  </si>
  <si>
    <t>Pago Fact No. 0080, Servicio de suministro e instalación de juntas y sifón para baños de la institución, según anexos.</t>
  </si>
  <si>
    <t>1972</t>
  </si>
  <si>
    <t>2.2.8.7.04</t>
  </si>
  <si>
    <t>Agrimdata &amp; Servicios, SRL</t>
  </si>
  <si>
    <t>Pago factura No. 0046, Capacitación para el personal de Ingeniería de la institución (Manejo de Dron para Equipos Tipográficos), según anexos.</t>
  </si>
  <si>
    <t>1975</t>
  </si>
  <si>
    <t>2.3.9.9.05</t>
  </si>
  <si>
    <t>Sistemas &amp; Tecnología, SRL</t>
  </si>
  <si>
    <t>Pago factura No. 0002. Adquisición de Fundas para el Programa Nacional de Limpieza de Playas y Balnearios (PNLB), destinado a MiPymes, segun anexos.</t>
  </si>
  <si>
    <t>1979</t>
  </si>
  <si>
    <t>RONNY MARTINEZ MARTINEZ</t>
  </si>
  <si>
    <t>Pago Factura No 0074, Por concepto de Tramites Legales de Documentos, según anexos.</t>
  </si>
  <si>
    <t>1981</t>
  </si>
  <si>
    <t>2.7.1.2.01, 2.7.2.4.02, 2.7.2.1.01, 2.7.2.2.01</t>
  </si>
  <si>
    <t>Tablero Global Corp, SRL</t>
  </si>
  <si>
    <t>Pago Avance 20% del monto RD$24,696,000.11, Contrato No. 5-2025. Restauración Edificio de la Dirección Nacional de Patrimonio Monumental (DNPM), Ciudad Colonial, Distrito Nacional.</t>
  </si>
  <si>
    <t>1985</t>
  </si>
  <si>
    <t>2.6.5.7.01</t>
  </si>
  <si>
    <t>Pago factura No. 0055. Adquisición de Herramientas para la Brigada del Programa Nacional de Limpieza de Playas y Balnearios del (PNLPB). Destinado a MiPymes (sopladora de aire), según anexos.</t>
  </si>
  <si>
    <t>1987</t>
  </si>
  <si>
    <t>2.2.5.9.01</t>
  </si>
  <si>
    <t>Tirso Francisco  Salcedo Objío</t>
  </si>
  <si>
    <t>Pago factura No. 0236.Renovación de licencias informática para uso de la Institución (Relanzamiento), según anexos.</t>
  </si>
  <si>
    <t>2.2.7.1.06</t>
  </si>
  <si>
    <t>Metro Eléctrica, SRL</t>
  </si>
  <si>
    <t>Pago final. Factura No.0141. Suministro e Instalación de Poste y Luminaria Para el Malecón de Cabrera, Provincia María Trinidad Sánchez, según anexos.</t>
  </si>
  <si>
    <t>2.7.2.4.01</t>
  </si>
  <si>
    <t>Ing. Julio A. Baez &amp; Asociados, SRL</t>
  </si>
  <si>
    <t>Pago Fact. No. 0159, Cub. No.4, Proy. No. 413 contrato No.15-2024; Construcción Verja Perimetral del Santuario Nacional Santo Cristo de los Milagros, Municipio de Bayaguana, Provincia Monte Plata.</t>
  </si>
  <si>
    <t>103748/25</t>
  </si>
  <si>
    <t>Ingresos correspondientes del 16 al 31/05/2025 (Vuelos Regulares)</t>
  </si>
  <si>
    <t>2.2.1.3.01</t>
  </si>
  <si>
    <t>COMPANIA DOMINICANA DE TELEFONOS C POR A</t>
  </si>
  <si>
    <t>Pago Factura No.7897, Servicios de Renta Mensual de las Flotas del CEIZTUR, correspondiente al mes de mayo  2025, según anexos</t>
  </si>
  <si>
    <t>Viamar, SA</t>
  </si>
  <si>
    <t>Pago facturas No. 5536 - 5586 - 5784 - 5785 - 5843 . Servicio de Mantenimiento para las Unidades Vehiculares en Garantía que fueron adquiridas para CEIZTUR, según anexos.</t>
  </si>
  <si>
    <t>Consorcio Solsanit, SRL</t>
  </si>
  <si>
    <t>Pago fact. No.0227, Cub. No.32 Proy. No.11 Cont. No.91-2014; Construcción de Sistema de Alcantarillado Sanitario Línea de Impulsión y Planta de Tratamiento para Las Terrenas Samana.</t>
  </si>
  <si>
    <t>23/06/2025</t>
  </si>
  <si>
    <t>2043</t>
  </si>
  <si>
    <t>2.1.1.2.06</t>
  </si>
  <si>
    <t>Nomina brigadistas sargazo junio 2025.</t>
  </si>
  <si>
    <t>24/06/2025</t>
  </si>
  <si>
    <t>2055</t>
  </si>
  <si>
    <t>Grupo Marfa, SRL</t>
  </si>
  <si>
    <t>Pago Fact. No. 0166, Cub. No.22 Proy. No.371 Cont. No.2-2022; Mejoramiento del Malecón Santo Domingo Este.</t>
  </si>
  <si>
    <t>2063</t>
  </si>
  <si>
    <t>Pago Factura No. 1133, Por concepto de Tramites Legales de Documentos, según anexos.</t>
  </si>
  <si>
    <t>2067</t>
  </si>
  <si>
    <t>2.6.1.1.01</t>
  </si>
  <si>
    <t>Mundo Cables y Repuestos, SRL</t>
  </si>
  <si>
    <t>Pago factura No. 0106. Adquisición de Mobiliario Urbano para el Malecón de Samaná, Provincia Samaná, destinado a MiPymes (mesas plasticas con hueco para sombrillas), segun anexos.</t>
  </si>
  <si>
    <t>2069</t>
  </si>
  <si>
    <t>Suplidora Reysa, EIRL</t>
  </si>
  <si>
    <t>Pago factura No. 0790. Adquisición de 400 Fardos de Agua para los Brigadistas que estarán Participando en el Operativo de Limpieza realizado por el PNLPB, destinado a MiPymes Mujer (compra de 66 fardos).</t>
  </si>
  <si>
    <t>2071</t>
  </si>
  <si>
    <t>2.3.1.1.01, 2.3.9.1.01, 2.3.9.3.01</t>
  </si>
  <si>
    <t>Pago factura No. 0789. Adquisición Materiales de Higiene y Limpieza para uso de la Institución, destinado a Mipymes, segun anexos.</t>
  </si>
  <si>
    <t>103742/25</t>
  </si>
  <si>
    <t>Ingresos correspondientes del 25 al 31/05/2025 (Vuelos Charter)</t>
  </si>
  <si>
    <t>25/06/2025</t>
  </si>
  <si>
    <t>2083</t>
  </si>
  <si>
    <t>2.7.1.2.01, 2.6.1.9.01</t>
  </si>
  <si>
    <t>Edinsa, SRL</t>
  </si>
  <si>
    <t>Pago Fact. No.0003 Cub. No.9 Proy. No.372 Contrato No.5-2022; Mejoramiento del Frente Costero de la Playa Sosua, Provincia Puerto Plata (Plaza Sur), Lote 1.</t>
  </si>
  <si>
    <t>2086</t>
  </si>
  <si>
    <t>Nomina brigadistas junio 2025.</t>
  </si>
  <si>
    <t>2091</t>
  </si>
  <si>
    <t>2.3.6.3.04, 2.3.7.2.05</t>
  </si>
  <si>
    <t>Pago factura No. 1445. Adquisición de Herramientas para la Brigada del Programa Nacional de Limpieza de Playas y Balnearios del (PNLPB). Destinado a MiPyme, (rastrillos de metal y herbicida), según anexos.</t>
  </si>
  <si>
    <t>2093</t>
  </si>
  <si>
    <t>Constructora Tradeco, SRL</t>
  </si>
  <si>
    <t>Pago Fact. No.0197, Cub. No.5 Proy. No.403 , contrato No.27-2023; Reconstrucción del Malecón de Haina, Playa Gringo, Municipio Bajos de Haina, Provincia San Cristóbal.</t>
  </si>
  <si>
    <t>2096</t>
  </si>
  <si>
    <t>Comercial Daniel Luciano Paredes, SRL</t>
  </si>
  <si>
    <t>Pago facturas No. 3495- 3496 - 3498 - 3499. Contratación de los Servicios de Mantenimientos preventivos y correctivos en Taller de los Vehículos de la Institución, Dirigido a MIPYMES, segun anexos.</t>
  </si>
  <si>
    <t>2098</t>
  </si>
  <si>
    <t>Pago factura No. 3497. Contratación de los Servicios de Mantenimientos preventivos y correctivos en Taller de los Vehículos de la Institución, Dirigido a MIPYMES, según anexos.</t>
  </si>
  <si>
    <t>2100</t>
  </si>
  <si>
    <t>2.3.6.3.04</t>
  </si>
  <si>
    <t>Soldier Electronic Security SES, SRL</t>
  </si>
  <si>
    <t>Pago factura No. 1006. Adquisición de Herramientas para la Brigada del Programa Nacional de Limpieza de Playas y Balnearios del (PNLPB). Destinado a MiPymes, segun anexos.</t>
  </si>
  <si>
    <t>2114</t>
  </si>
  <si>
    <t>Pago viático pronto pago del 17 de junio al 5 julio 2025.</t>
  </si>
  <si>
    <t>2132</t>
  </si>
  <si>
    <t>2.1.2.2.03</t>
  </si>
  <si>
    <t>Nómina horas extras mayo 2025.</t>
  </si>
  <si>
    <t>26/06/2025</t>
  </si>
  <si>
    <t>2147</t>
  </si>
  <si>
    <t>2.7.2.5.01, 2.7.2.2.01</t>
  </si>
  <si>
    <t>Construcciones Civiles y Proyectos Agregados CONCIPRA, SRL</t>
  </si>
  <si>
    <t>Pago Fact. No. 0084, Cub. No. 2  Proy. No.418 Contrato No. 20-2024; Construcción de Muelle Marítimo en el Distrito Municipal Caleta, Provincia La Romana.</t>
  </si>
  <si>
    <t>2153</t>
  </si>
  <si>
    <t>2.7.1.2.01</t>
  </si>
  <si>
    <t>B&amp;M Ingenieros y Arquitectos, SRL</t>
  </si>
  <si>
    <t>Pago fact. No. 0112 Cub. No.9, Proy. No. 324 Contrato No. 68-2019; Construcción Edificio Cestur Boca Chica, Provincia Santo Domingo Este.</t>
  </si>
  <si>
    <t>Pago de viáticos PyD mes de mayo 2025</t>
  </si>
  <si>
    <t>SMO Mujeres Industriales, SRL</t>
  </si>
  <si>
    <t>Pago factura No. 0052. Contratación de Servicio de Desayunos y Almuerzos para los Operativos del Programa Nacional de Limpieza de Playas, Balnearios y Emergencias o Situaciones Prevista del PNLPB, destinado a MiPymes, (265 desayunos y 265 almuerzos Zona S</t>
  </si>
  <si>
    <t>T.M.A, Topografia - Ingenieria- Arquitectura, SRL</t>
  </si>
  <si>
    <t>Pago factura No. 0109. Adquisición de Equipos Topográficos (Kit GNSS) Para Ser Utilizados por el Departamento de Ingenieria de la institución, segun anexos.</t>
  </si>
  <si>
    <t>2.6.3.4.01</t>
  </si>
  <si>
    <t>Inmofull, SRL</t>
  </si>
  <si>
    <t>Pago Fact No. 0155. Adquisición de equipos topográficos (Estación Total) para ser usados por el Departamento de Ingeniería de la institución, según anexos.</t>
  </si>
  <si>
    <t>Gilberto Deogracia Shephard</t>
  </si>
  <si>
    <t>Pago Factura No 0024, Por concepto de Tramites Legales de Documentos, según anexos.</t>
  </si>
  <si>
    <t>2.7.2.5.01</t>
  </si>
  <si>
    <t>MARIO JOSE HURTADO IMBERT</t>
  </si>
  <si>
    <t>Pago Fact. No. 0066, Cub. No. 4 Proy. No.421 Contrato No. 24-2024; Reconstrucción del Muelle Turístico de Miches, Provincia El Seibo. Relanzamiento</t>
  </si>
  <si>
    <t>Pago factura No. 5529 - 5566 - 5768 - 5575 - 5587 - 5626 - 5740 - 5943 - 6004 - 6006.  Servicio de Mantenimiento para las Unidades Vehiculares en Garantía que fueron adquiridas para POLITUR, según anexos.</t>
  </si>
  <si>
    <t>2.7.2.2.01 , 2.7.2.4.01</t>
  </si>
  <si>
    <t>INVERSIONES TROPICANA C POR A</t>
  </si>
  <si>
    <t>Pago Fact. No. 0529, Cub. No. 3 Proy. No.415  Contrato No. 16-2024; Reconstrucción de Parques en el Municipio de Santa Bárbara de Samaná, Provincia Samaná: Lote 2: Reconstrucción del parque Glorieta a Santa Barbara y su entorno municipio Santa Barbara.</t>
  </si>
  <si>
    <t>2.3.1.3.03</t>
  </si>
  <si>
    <t>Servicios Verdes Especializados, SRL</t>
  </si>
  <si>
    <t>Pago Fact. No. 0005. Suministro y colocación de palmas para proyecto en Santa Barbara de Samaná, dirigido a Mipymes, según anexos.</t>
  </si>
  <si>
    <t>PROYECTOS CIVILES Y ELECTROMECANICOS (PROCELCA), SRL.</t>
  </si>
  <si>
    <t>Pago Fact. No. 0485, Cub. No.2 Proy. No.422 Contrato No. 29-2024; Remodelación de Baños en el Ministerio de Turismo (MITUR), Sede Principal, Distrito Nacional.</t>
  </si>
  <si>
    <t>Simbel,SRL</t>
  </si>
  <si>
    <t>Pago factura No. 0573. Adquisición de equipos de medición para ser usado en control de calidad y fiscalización, relanzamiento  (Ruedas medidoras de distancia), segun anexos,</t>
  </si>
  <si>
    <t>2.6.1.9.01, 2.7.1.2.01</t>
  </si>
  <si>
    <t>Pago Fact. No.0004 Cub. No.10 Proy. No.372 Contrato No.5-2022; Mejoramiento del Frente Costero de la Playa Sosua, Provincia Puerto Plata (Plaza Sur), Lote 1.</t>
  </si>
  <si>
    <t>2.7.2.2.01</t>
  </si>
  <si>
    <t>CONSTRUCTORA KUKY SILVERIO INDUSTRIAL, SRL</t>
  </si>
  <si>
    <t>Pago Fact. No. 0020, Cub. No.15  Proy. No.379 Contrato No.13-2022; Reconstrucción de las Infraestructuras Recreativas del Malecón de San Pedro de Macorís.</t>
  </si>
  <si>
    <t>Alconci Ingeniería, SRL</t>
  </si>
  <si>
    <t>Pago Fact. No.0021 , Cub. No.14, Proy. No. 400 contrato No.21-2023; Construcción de Estacionamiento Vehicular para Visitantes de la Playa Bayahíbe, Provincia La Altagracia.</t>
  </si>
  <si>
    <t>CPU Servicios, SRL</t>
  </si>
  <si>
    <t>Pago Fact. No. 0139, Cub. No. 2 Proy. No.420 Contrato No. 25-2024; Reconstruccion Parque Central Juan Pablo Duarte y su entorno municipio Samana, provincia Samana</t>
  </si>
  <si>
    <t>Constructora Zara Amelia, SRL</t>
  </si>
  <si>
    <t>Pago Fact. No. 0077, Cub. No. 3 y final mas devolucion de vicios ocultos Proy. No.414  Contrato No. 12-2024; Reacondicionamiento de Oficinas de promocion Turistica, Provincia Barahona</t>
  </si>
  <si>
    <t>2232</t>
  </si>
  <si>
    <t>2.6.4.1.01</t>
  </si>
  <si>
    <t>Ck Trans Motors, SRL</t>
  </si>
  <si>
    <t>Pago factura No. 0045. Adquisición Vehículos de Motor (Autobuses) Para Uso de la Institución, según anexos.</t>
  </si>
  <si>
    <t>2237</t>
  </si>
  <si>
    <t>Ransa, SRL</t>
  </si>
  <si>
    <t>Pago Fact. No.0193, Cub. No. 5, Proy. No. 398, Cont. No.19-2023; Remodelación Parroquia Santa Barbara de Samaná, provincia Samaná.</t>
  </si>
  <si>
    <t>2241</t>
  </si>
  <si>
    <t>2.7.2.4.01, 2.7.1.2.01</t>
  </si>
  <si>
    <t xml:space="preserve">	Project and Construction Services PCS, SRL</t>
  </si>
  <si>
    <t>Pago Fact. No. 0322, Cub. No.4, Proy. No.408 Contrato No.1-2024; Construcción de la Terminal Turística del Puerto de Barahona, Municipio Santa Cruz, Provincia Barahona. Lote 1: Demoliciones, Mejoramiento de Suelo, Nivelación y Confección de Plataforma.</t>
  </si>
  <si>
    <t>2245</t>
  </si>
  <si>
    <t>Consorcio PPNorte</t>
  </si>
  <si>
    <t>Pago Fact. No.0006, Cub. No.6 Proy. No.373 Contrato No. 7-2022; Mejoramiento del Frente Costero de la Playa Sosua, Provincia Puerto Plata (Plaza Norte) Lote 2.</t>
  </si>
  <si>
    <t>2.3.9.9.05, 2.3.9.6.01, 2.3.9.9.04</t>
  </si>
  <si>
    <t>MRO Mantenimiento Operación &amp; Reparación, SRL</t>
  </si>
  <si>
    <t>Pago factura No. 1042, Adquisición de equipos y materiales de seguridad para la planta física, destinado a MiPymes. según anexos.</t>
  </si>
  <si>
    <t>Pago Fact. No. 0167, Cub. No.23 Proy. No.371 Cont. No.2-2022; Mejoramiento del Malecón Santo Domingo Este.</t>
  </si>
  <si>
    <t>ARQUICONSTRUSA S A</t>
  </si>
  <si>
    <t>Pago Fact. No. 0019, Cub. No.16,  Proy. No.389, Contrato No. 28-2022; Reconstrucción Vía de Acceso al Salto de Aguas Blancas, Municipio de Constanza, La Vega.</t>
  </si>
  <si>
    <t>Pago Fact. No. 0020, Cub. No.17,  Proy. No.389, Contrato No. 28-2022; Reconstrucción Vía de Acceso al Salto de Aguas Blancas, Municipio de Constanza, La Vega.</t>
  </si>
  <si>
    <t>Codom, SRL</t>
  </si>
  <si>
    <t>Pago fact. No.0007, Cub. No.11, Proy. No.397, contrato No.18-2023. Construcción de Plaza Multiuso en el municipio de Santa Cruz, Provincia El Seibo.</t>
  </si>
  <si>
    <t>Consorcio Malecón Santa Bárbara</t>
  </si>
  <si>
    <t>Pago Fact. No. 0022, Cub. No.14 Proy. No.377 Cont. No. 9-2022; Mejoramiento del Drenaje Pluvial y Obras Complementarias, Malecón Santa Barbara; Lote 2: Mejoramiento del tramo Oeste del Malecón Santa Barbara, Samaná.</t>
  </si>
  <si>
    <t>Comparativo Ejecucion versus Tesoreria</t>
  </si>
  <si>
    <t>Desembolsos segun Ejecucion al 30/06/2025</t>
  </si>
  <si>
    <t>Desembolsos segun informe de tesoreria al 30/06/2025</t>
  </si>
  <si>
    <t>Diferencia</t>
  </si>
  <si>
    <t>Orden de pagos(Libramientos) Realizada en los meses de mayo y junio 2025, anulado y realizado en el mes de Junio y julio 2025</t>
  </si>
  <si>
    <t xml:space="preserve">Libramiento No. 1717 d/f 03/06/2025 </t>
  </si>
  <si>
    <t>Libramiento No. 1822 d/f 31/06/2025</t>
  </si>
  <si>
    <t>Libramiento No. 2065 d/f 24/06/2026</t>
  </si>
  <si>
    <t xml:space="preserve">             Realizado Por: </t>
  </si>
  <si>
    <t>FONDOS PARA PRESERVACION DE LA ZONA COLONIAL</t>
  </si>
  <si>
    <t>CUENTA NO. 9604337130 (Cuenta Scrow)</t>
  </si>
  <si>
    <t>Transferencia/ No. Comunicación</t>
  </si>
  <si>
    <t>188250073912519</t>
  </si>
  <si>
    <t>INCONROD SRL</t>
  </si>
  <si>
    <t>TRANFERENCIA LBTR A TERCEROS</t>
  </si>
  <si>
    <t>250602452810110044</t>
  </si>
  <si>
    <t>Retencion  ITBIS 30%  por Pago Fact.No.B1500000245, d/f  20/05/2025: Restauracion de infraestructuras viales, ciudad colonial.Reconstruccion y Acondicionamiento de Aceras Contenes y Calles Ciudad Colonial.</t>
  </si>
  <si>
    <t>1914894//CEIZTUR</t>
  </si>
  <si>
    <t>250602452810110038</t>
  </si>
  <si>
    <t>Retencion  FOPTECONS  por Pago Fact. No. No.B1500000007, d/f  15/05/2025: Restauracion de infraestructuras viales, ciudad colonial.Restauracion del Monumento Alcazar de Colon Ciudad Colonial, Distrito Nacional, relanzamiento.</t>
  </si>
  <si>
    <t>250602452810110031</t>
  </si>
  <si>
    <t>Retencion  ITBIS 30%  por Pago Fact. No. No.B1500000245, d/f  20/05/2025: Restauracion de infraestructuras viales, ciudad colonial.Reconstruccion y Acondicionamiento de Aceras Contenes y Calles Ciudad Colonial.</t>
  </si>
  <si>
    <t>250602452810110025</t>
  </si>
  <si>
    <t>Retencion FOPTECONS  por Pago Fact. No. No.B1500000245, d/f  20/05/2025: Restauracion de infraestructuras viales, ciudad colonial.Reconstruccion y Acondicionamiento de Aceras Contenes y Calles Ciudad Colonial.</t>
  </si>
  <si>
    <t>261250073912520</t>
  </si>
  <si>
    <t>BANRESERVAS</t>
  </si>
  <si>
    <t>COMISION TRANSFERENCIA LBTR</t>
  </si>
  <si>
    <t>250602452810110047</t>
  </si>
  <si>
    <t>Retencion  ISR  5%  por Pago Fact. No. No.B1500000007, d/f  15/05/2025: Restauracion de infraestructuras viales, ciudad colonial.Restauracion del Monumento Alcazar de Colon Ciudad Colonial, Distrito Nacional, relanzamiento.</t>
  </si>
  <si>
    <t>250602452810110041</t>
  </si>
  <si>
    <t>Retencion  CODIA  por Pago Fact. No. No.B1500000007, d/f  15/05/2025: Restauracion de infraestructuras viales, ciudad colonial.Restauracion del Monumento Alcazar de Colon Ciudad Colonial, Distrito Nacional, relanzamiento.</t>
  </si>
  <si>
    <t>250602452810110034</t>
  </si>
  <si>
    <t>Retencion ISR 5%  por Pago Fact. No. No.B1500000245, d/f  20/05/2025: Restauracion de infraestructuras viales, ciudad colonial.Reconstruccion y Acondicionamiento de Aceras Contenes y Calles Ciudad Colonial.</t>
  </si>
  <si>
    <t>250602452810110028</t>
  </si>
  <si>
    <t>Retencion CODIA  por Pago Fact. No. No.B1500000245, d/f  20/05/2025: Restauracion de infraestructuras viales, ciudad colonial.Reconstruccion y Acondicionamiento de Aceras Contenes y Calles Ciudad Colonial.</t>
  </si>
  <si>
    <t>250602452810110022</t>
  </si>
  <si>
    <t>CONSORCIO TO DO CO</t>
  </si>
  <si>
    <t>4524000000078</t>
  </si>
  <si>
    <t>COMISION TRANSFERENCIA ORDENAD</t>
  </si>
  <si>
    <t>4524000000074</t>
  </si>
  <si>
    <t>250603452810110059</t>
  </si>
  <si>
    <t>Retencion  ISR  5% por Pago Fact. No. No.B1500000008, d/f  23/05/2025: Restauracion de infraestructuras viales, ciudad colonial.Restauracion del Monumento Alcazar de Colon Ciudad Colonial, Distrito Nacional, relanzamiento.</t>
  </si>
  <si>
    <t>1916102//CEIZTUR</t>
  </si>
  <si>
    <t>250603452810110053</t>
  </si>
  <si>
    <t>Retencion 0.1 X 1000 por Pago Fact. No. No.B1500000008, d/f  23/05/2025: Restauracion de infraestructuras viales, ciudad colonial.Restauracion del Monumento Alcazar de Colon Ciudad Colonial, Distrito Nacional, relanzamiento.</t>
  </si>
  <si>
    <t>250603452810110044</t>
  </si>
  <si>
    <t>4524000000079</t>
  </si>
  <si>
    <t>4524000000076</t>
  </si>
  <si>
    <t>4524000000072</t>
  </si>
  <si>
    <t>250603452810110056</t>
  </si>
  <si>
    <t>Retencion ITBIS  30% por Pago Fact. No. No.B1500000008, d/f  23/05/2025: Restauracion de infraestructuras viales, ciudad colonial.Restauracion del Monumento Alcazar de Colon Ciudad Colonial, Distrito Nacional, relanzamiento.</t>
  </si>
  <si>
    <t>250603452810110049</t>
  </si>
  <si>
    <t>Retencion  FOPTECONS  por Pago Fact. No. No.B1500000008, d/f  23/05/2025: Restauracion de infraestructuras viales, ciudad colonial.Restauracion del Monumento Alcazar de Colon Ciudad Colonial, Distrito Nacional, relanzamiento.</t>
  </si>
  <si>
    <t>4524000043855</t>
  </si>
  <si>
    <t>DGII</t>
  </si>
  <si>
    <t>IMP. 0.15- 0009100112</t>
  </si>
  <si>
    <t>4524000043904</t>
  </si>
  <si>
    <t>IMP. 0.15- 0009100115</t>
  </si>
  <si>
    <t>4524000043234</t>
  </si>
  <si>
    <t>PAGO COMI. 990000183275222</t>
  </si>
  <si>
    <t>4524000043232</t>
  </si>
  <si>
    <t>PAGO COMI. 990000183275220</t>
  </si>
  <si>
    <t>4524000043230</t>
  </si>
  <si>
    <t>PAGO COMI. 990000183275217</t>
  </si>
  <si>
    <t>4524000043228</t>
  </si>
  <si>
    <t>PAGO COMI. 990000183275215</t>
  </si>
  <si>
    <t>4524000043226</t>
  </si>
  <si>
    <t>PAGO COMI. 990000183275213</t>
  </si>
  <si>
    <t>4524000044091</t>
  </si>
  <si>
    <t>IMP. 0.15- 0009100118</t>
  </si>
  <si>
    <t>4524000043989</t>
  </si>
  <si>
    <t>4524000021789</t>
  </si>
  <si>
    <t>IMP. 0.15- 0010100114</t>
  </si>
  <si>
    <t>4524000021790</t>
  </si>
  <si>
    <t>IMP. 0.15- 0010100119</t>
  </si>
  <si>
    <t>4524000021791</t>
  </si>
  <si>
    <t>IMP. 0.15- 0010100113</t>
  </si>
  <si>
    <t>4524000044392</t>
  </si>
  <si>
    <t>IMP. 0.15-4524000002519</t>
  </si>
  <si>
    <t>4524000044079</t>
  </si>
  <si>
    <t>IMP. 0.15- 0009100114</t>
  </si>
  <si>
    <t>4524000044005</t>
  </si>
  <si>
    <t>IMP. 0.15- 0009100111</t>
  </si>
  <si>
    <t>4524000043233</t>
  </si>
  <si>
    <t>PAGO COMI. 990000183275221</t>
  </si>
  <si>
    <t>4524000043231</t>
  </si>
  <si>
    <t>PAGO COMI. 990000183275219</t>
  </si>
  <si>
    <t>4524000043229</t>
  </si>
  <si>
    <t>PAGO COMI. 990000183275216</t>
  </si>
  <si>
    <t>4524000043227</t>
  </si>
  <si>
    <t>PAGO COMI. 990000183275214</t>
  </si>
  <si>
    <t>4524000044204</t>
  </si>
  <si>
    <t>IMP. 0.15- 0009100117</t>
  </si>
  <si>
    <t>4524000044158</t>
  </si>
  <si>
    <t>4524000044106</t>
  </si>
  <si>
    <t>4524000021793</t>
  </si>
  <si>
    <t>IMP. 0.15- 0011100119</t>
  </si>
  <si>
    <t>4524000021792</t>
  </si>
  <si>
    <t>IMP. 0.15- 0010100116</t>
  </si>
  <si>
    <t>99900001</t>
  </si>
  <si>
    <t>CEIZTUR</t>
  </si>
  <si>
    <t>PAGO INT-GEN POR 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</si>
</sst>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color indexed="8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3" fillId="0" borderId="0" xfId="0" applyFont="1" applyAlignment="1">
      <alignment horizontal="center"/>
    </xf>
    <xf numFmtId="0" fontId="2" fillId="0" borderId="5" xfId="0" applyFont="1" applyBorder="1"/>
    <xf numFmtId="14" fontId="3" fillId="0" borderId="0" xfId="0" applyNumberFormat="1" applyFont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43" fontId="3" fillId="2" borderId="6" xfId="1" applyFont="1" applyFill="1" applyBorder="1" applyAlignment="1">
      <alignment horizontal="center"/>
    </xf>
    <xf numFmtId="0" fontId="3" fillId="0" borderId="0" xfId="0" applyFont="1"/>
    <xf numFmtId="43" fontId="2" fillId="0" borderId="0" xfId="1" applyFont="1"/>
    <xf numFmtId="14" fontId="4" fillId="3" borderId="7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/>
    </xf>
    <xf numFmtId="0" fontId="2" fillId="0" borderId="7" xfId="0" applyFont="1" applyBorder="1"/>
    <xf numFmtId="0" fontId="2" fillId="3" borderId="7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/>
    </xf>
    <xf numFmtId="43" fontId="2" fillId="0" borderId="7" xfId="1" applyFont="1" applyBorder="1"/>
    <xf numFmtId="43" fontId="2" fillId="0" borderId="0" xfId="0" applyNumberFormat="1" applyFont="1"/>
    <xf numFmtId="43" fontId="2" fillId="0" borderId="2" xfId="1" applyFont="1" applyBorder="1"/>
    <xf numFmtId="0" fontId="3" fillId="0" borderId="0" xfId="0" applyFont="1" applyAlignment="1">
      <alignment horizontal="right"/>
    </xf>
    <xf numFmtId="43" fontId="3" fillId="0" borderId="8" xfId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4" fontId="2" fillId="0" borderId="7" xfId="0" applyNumberFormat="1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wrapText="1"/>
    </xf>
    <xf numFmtId="43" fontId="2" fillId="3" borderId="7" xfId="1" applyFont="1" applyFill="1" applyBorder="1"/>
    <xf numFmtId="0" fontId="2" fillId="3" borderId="7" xfId="0" applyFont="1" applyFill="1" applyBorder="1"/>
    <xf numFmtId="0" fontId="2" fillId="0" borderId="7" xfId="0" applyFont="1" applyBorder="1" applyAlignment="1">
      <alignment horizontal="left" wrapText="1"/>
    </xf>
    <xf numFmtId="0" fontId="2" fillId="3" borderId="7" xfId="0" applyFont="1" applyFill="1" applyBorder="1" applyAlignment="1">
      <alignment wrapText="1"/>
    </xf>
    <xf numFmtId="43" fontId="2" fillId="3" borderId="12" xfId="1" applyFont="1" applyFill="1" applyBorder="1"/>
    <xf numFmtId="43" fontId="3" fillId="0" borderId="0" xfId="1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2" fillId="0" borderId="5" xfId="1" applyNumberFormat="1" applyFont="1" applyBorder="1"/>
    <xf numFmtId="43" fontId="2" fillId="0" borderId="5" xfId="1" applyFont="1" applyBorder="1"/>
    <xf numFmtId="0" fontId="3" fillId="0" borderId="4" xfId="0" applyFont="1" applyBorder="1"/>
    <xf numFmtId="164" fontId="3" fillId="0" borderId="13" xfId="1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43" fontId="2" fillId="0" borderId="0" xfId="1" applyFont="1" applyBorder="1"/>
    <xf numFmtId="0" fontId="3" fillId="0" borderId="10" xfId="0" applyFont="1" applyBorder="1"/>
    <xf numFmtId="164" fontId="3" fillId="0" borderId="10" xfId="1" applyNumberFormat="1" applyFont="1" applyBorder="1"/>
    <xf numFmtId="165" fontId="2" fillId="0" borderId="0" xfId="0" applyNumberFormat="1" applyFont="1"/>
    <xf numFmtId="14" fontId="2" fillId="0" borderId="7" xfId="0" applyNumberFormat="1" applyFont="1" applyBorder="1"/>
    <xf numFmtId="4" fontId="2" fillId="0" borderId="7" xfId="0" applyNumberFormat="1" applyFont="1" applyBorder="1"/>
    <xf numFmtId="43" fontId="3" fillId="0" borderId="0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144</xdr:row>
      <xdr:rowOff>111125</xdr:rowOff>
    </xdr:from>
    <xdr:to>
      <xdr:col>5</xdr:col>
      <xdr:colOff>809625</xdr:colOff>
      <xdr:row>146</xdr:row>
      <xdr:rowOff>79375</xdr:rowOff>
    </xdr:to>
    <xdr:sp macro="" textlink="">
      <xdr:nvSpPr>
        <xdr:cNvPr id="2" name="Elipse 2">
          <a:extLst>
            <a:ext uri="{FF2B5EF4-FFF2-40B4-BE49-F238E27FC236}">
              <a16:creationId xmlns:a16="http://schemas.microsoft.com/office/drawing/2014/main" id="{D96956DE-4C6E-45F4-B87D-C69E2E32937D}"/>
            </a:ext>
          </a:extLst>
        </xdr:cNvPr>
        <xdr:cNvSpPr/>
      </xdr:nvSpPr>
      <xdr:spPr>
        <a:xfrm>
          <a:off x="4924425" y="56946800"/>
          <a:ext cx="333375" cy="425450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DO" sz="1400" b="1">
              <a:solidFill>
                <a:srgbClr val="FF0000"/>
              </a:solidFill>
              <a:latin typeface="+mj-lt"/>
            </a:rPr>
            <a:t>1</a:t>
          </a:r>
        </a:p>
      </xdr:txBody>
    </xdr:sp>
    <xdr:clientData/>
  </xdr:twoCellAnchor>
  <xdr:twoCellAnchor>
    <xdr:from>
      <xdr:col>10</xdr:col>
      <xdr:colOff>0</xdr:colOff>
      <xdr:row>139</xdr:row>
      <xdr:rowOff>349250</xdr:rowOff>
    </xdr:from>
    <xdr:to>
      <xdr:col>10</xdr:col>
      <xdr:colOff>381000</xdr:colOff>
      <xdr:row>141</xdr:row>
      <xdr:rowOff>95250</xdr:rowOff>
    </xdr:to>
    <xdr:sp macro="" textlink="">
      <xdr:nvSpPr>
        <xdr:cNvPr id="3" name="Elipse 3">
          <a:extLst>
            <a:ext uri="{FF2B5EF4-FFF2-40B4-BE49-F238E27FC236}">
              <a16:creationId xmlns:a16="http://schemas.microsoft.com/office/drawing/2014/main" id="{AAE00A7A-87B5-4A4A-969D-520D4E6F9FAD}"/>
            </a:ext>
          </a:extLst>
        </xdr:cNvPr>
        <xdr:cNvSpPr/>
      </xdr:nvSpPr>
      <xdr:spPr>
        <a:xfrm>
          <a:off x="23441025" y="55746650"/>
          <a:ext cx="381000" cy="488950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DO" sz="1400" b="1">
              <a:solidFill>
                <a:srgbClr val="FF0000"/>
              </a:solidFill>
              <a:latin typeface="+mj-lt"/>
            </a:rPr>
            <a:t>1</a:t>
          </a:r>
        </a:p>
      </xdr:txBody>
    </xdr:sp>
    <xdr:clientData/>
  </xdr:twoCellAnchor>
  <xdr:twoCellAnchor>
    <xdr:from>
      <xdr:col>5</xdr:col>
      <xdr:colOff>428625</xdr:colOff>
      <xdr:row>156</xdr:row>
      <xdr:rowOff>79376</xdr:rowOff>
    </xdr:from>
    <xdr:to>
      <xdr:col>5</xdr:col>
      <xdr:colOff>730250</xdr:colOff>
      <xdr:row>158</xdr:row>
      <xdr:rowOff>31751</xdr:rowOff>
    </xdr:to>
    <xdr:sp macro="" textlink="">
      <xdr:nvSpPr>
        <xdr:cNvPr id="4" name="Elipse 4">
          <a:extLst>
            <a:ext uri="{FF2B5EF4-FFF2-40B4-BE49-F238E27FC236}">
              <a16:creationId xmlns:a16="http://schemas.microsoft.com/office/drawing/2014/main" id="{DA50F426-0754-42AD-8ADB-D3823C0B1AF0}"/>
            </a:ext>
          </a:extLst>
        </xdr:cNvPr>
        <xdr:cNvSpPr/>
      </xdr:nvSpPr>
      <xdr:spPr>
        <a:xfrm>
          <a:off x="4876800" y="59677301"/>
          <a:ext cx="301625" cy="419100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DO" sz="1400" b="1">
              <a:solidFill>
                <a:srgbClr val="FF0000"/>
              </a:solidFill>
              <a:latin typeface="+mj-lt"/>
            </a:rPr>
            <a:t>2</a:t>
          </a:r>
        </a:p>
      </xdr:txBody>
    </xdr:sp>
    <xdr:clientData/>
  </xdr:twoCellAnchor>
  <xdr:twoCellAnchor>
    <xdr:from>
      <xdr:col>5</xdr:col>
      <xdr:colOff>539750</xdr:colOff>
      <xdr:row>146</xdr:row>
      <xdr:rowOff>142875</xdr:rowOff>
    </xdr:from>
    <xdr:to>
      <xdr:col>5</xdr:col>
      <xdr:colOff>889000</xdr:colOff>
      <xdr:row>148</xdr:row>
      <xdr:rowOff>79375</xdr:rowOff>
    </xdr:to>
    <xdr:sp macro="" textlink="">
      <xdr:nvSpPr>
        <xdr:cNvPr id="5" name="Elipse 5">
          <a:extLst>
            <a:ext uri="{FF2B5EF4-FFF2-40B4-BE49-F238E27FC236}">
              <a16:creationId xmlns:a16="http://schemas.microsoft.com/office/drawing/2014/main" id="{46DCA857-8406-442C-A7B7-B4C7F90440DA}"/>
            </a:ext>
          </a:extLst>
        </xdr:cNvPr>
        <xdr:cNvSpPr/>
      </xdr:nvSpPr>
      <xdr:spPr>
        <a:xfrm>
          <a:off x="4987925" y="57435750"/>
          <a:ext cx="349250" cy="403225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DO" sz="1400" b="1">
              <a:solidFill>
                <a:srgbClr val="FF0000"/>
              </a:solidFill>
              <a:latin typeface="+mj-lt"/>
            </a:rPr>
            <a:t>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5/Disponibilidad%202025/Informe%20tesoreria%202025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5/Disponibilidad%202025/Informe%20tesoreria%202025.xlsx?3F89CA2B" TargetMode="External"/><Relationship Id="rId1" Type="http://schemas.openxmlformats.org/officeDocument/2006/relationships/externalLinkPath" Target="file:///\\3F89CA2B\Informe%20tesoreria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5/Disponibilidad%202025/Analisis%20de%20Disponiblidad%20%202025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5/Disponibilidad%202025/Analisis%20de%20Disponiblidad%20%202025.xlsx?3F89CA2B" TargetMode="External"/><Relationship Id="rId1" Type="http://schemas.openxmlformats.org/officeDocument/2006/relationships/externalLinkPath" Target="file:///\\3F89CA2B\Analisis%20de%20Disponiblidad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c 2024"/>
      <sheetName val="Enero 2025"/>
      <sheetName val="Febrero 2025"/>
      <sheetName val="Marzo 2025"/>
      <sheetName val="Abril 2025"/>
      <sheetName val="Mayo 2025"/>
      <sheetName val="Junio 2025"/>
      <sheetName val="Julio 2025 "/>
      <sheetName val="Hoja1"/>
    </sheetNames>
    <sheetDataSet>
      <sheetData sheetId="0"/>
      <sheetData sheetId="1"/>
      <sheetData sheetId="2"/>
      <sheetData sheetId="3"/>
      <sheetData sheetId="4"/>
      <sheetData sheetId="5">
        <row r="16">
          <cell r="L16">
            <v>2635288.2600000021</v>
          </cell>
        </row>
        <row r="133">
          <cell r="L133">
            <v>885359727.38151002</v>
          </cell>
        </row>
        <row r="186">
          <cell r="L186">
            <v>229180650.41999993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sponibilidad 2025"/>
      <sheetName val="Nota Enero 2025"/>
      <sheetName val="Nota Feb 2025"/>
      <sheetName val="Nota Marzo 2025"/>
      <sheetName val="Nota Abril 2025"/>
      <sheetName val="Nota Mayo 2025"/>
      <sheetName val="Nota Junio 2025"/>
    </sheetNames>
    <sheetDataSet>
      <sheetData sheetId="0">
        <row r="85">
          <cell r="O85">
            <v>-181487629.49000001</v>
          </cell>
        </row>
      </sheetData>
      <sheetData sheetId="1"/>
      <sheetData sheetId="2"/>
      <sheetData sheetId="3"/>
      <sheetData sheetId="4"/>
      <sheetData sheetId="5">
        <row r="176">
          <cell r="H176">
            <v>191127040.84000003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C97F0-94A2-42F0-B7BE-368E5BB98F93}">
  <dimension ref="B2:R241"/>
  <sheetViews>
    <sheetView showGridLines="0" tabSelected="1" view="pageBreakPreview" topLeftCell="A128" zoomScale="60" zoomScaleNormal="60" workbookViewId="0">
      <selection activeCell="H154" sqref="H154"/>
    </sheetView>
  </sheetViews>
  <sheetFormatPr baseColWidth="10" defaultColWidth="11.42578125" defaultRowHeight="18" x14ac:dyDescent="0.35"/>
  <cols>
    <col min="1" max="1" width="2.28515625" style="4" customWidth="1"/>
    <col min="2" max="2" width="4" style="4" customWidth="1"/>
    <col min="3" max="3" width="14.140625" style="4" customWidth="1"/>
    <col min="4" max="4" width="27.28515625" style="4" bestFit="1" customWidth="1"/>
    <col min="5" max="5" width="19" style="4" bestFit="1" customWidth="1"/>
    <col min="6" max="6" width="28.5703125" style="4" customWidth="1"/>
    <col min="7" max="7" width="23.5703125" style="4" bestFit="1" customWidth="1"/>
    <col min="8" max="8" width="88.7109375" style="4" customWidth="1"/>
    <col min="9" max="9" width="116.7109375" style="4" customWidth="1"/>
    <col min="10" max="10" width="27.28515625" style="4" customWidth="1"/>
    <col min="11" max="11" width="28" style="4" customWidth="1"/>
    <col min="12" max="12" width="27.28515625" style="4" bestFit="1" customWidth="1"/>
    <col min="13" max="13" width="8.28515625" style="4" customWidth="1"/>
    <col min="14" max="14" width="11.42578125" style="4"/>
    <col min="15" max="15" width="20.42578125" style="4" customWidth="1"/>
    <col min="16" max="16" width="22" style="4" customWidth="1"/>
    <col min="17" max="17" width="14" style="4" bestFit="1" customWidth="1"/>
    <col min="18" max="16384" width="11.42578125" style="4"/>
  </cols>
  <sheetData>
    <row r="2" spans="2:18" x14ac:dyDescent="0.3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8" x14ac:dyDescent="0.35">
      <c r="B3" s="5"/>
      <c r="C3" s="6" t="s">
        <v>0</v>
      </c>
      <c r="D3" s="6"/>
      <c r="E3" s="6"/>
      <c r="F3" s="6"/>
      <c r="G3" s="6"/>
      <c r="H3" s="6"/>
      <c r="I3" s="6"/>
      <c r="J3" s="6"/>
      <c r="K3" s="6"/>
      <c r="L3" s="6"/>
      <c r="M3" s="7"/>
    </row>
    <row r="4" spans="2:18" x14ac:dyDescent="0.35">
      <c r="B4" s="5"/>
      <c r="C4" s="6" t="s">
        <v>1</v>
      </c>
      <c r="D4" s="6"/>
      <c r="E4" s="6"/>
      <c r="F4" s="6"/>
      <c r="G4" s="6"/>
      <c r="H4" s="6"/>
      <c r="I4" s="6"/>
      <c r="J4" s="6"/>
      <c r="K4" s="6"/>
      <c r="L4" s="6"/>
      <c r="M4" s="7"/>
    </row>
    <row r="5" spans="2:18" x14ac:dyDescent="0.35">
      <c r="B5" s="5"/>
      <c r="C5" s="6" t="s">
        <v>2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2:18" x14ac:dyDescent="0.35">
      <c r="B6" s="5"/>
      <c r="C6" s="6" t="s">
        <v>3</v>
      </c>
      <c r="D6" s="6"/>
      <c r="E6" s="6"/>
      <c r="F6" s="6"/>
      <c r="G6" s="6"/>
      <c r="H6" s="6"/>
      <c r="I6" s="6"/>
      <c r="J6" s="6"/>
      <c r="K6" s="6"/>
      <c r="L6" s="6"/>
      <c r="M6" s="7"/>
    </row>
    <row r="7" spans="2:18" x14ac:dyDescent="0.35">
      <c r="B7" s="5"/>
      <c r="C7" s="8">
        <v>45838</v>
      </c>
      <c r="D7" s="8"/>
      <c r="E7" s="8"/>
      <c r="F7" s="8"/>
      <c r="G7" s="8"/>
      <c r="H7" s="8"/>
      <c r="I7" s="8"/>
      <c r="J7" s="8"/>
      <c r="K7" s="8"/>
      <c r="L7" s="8"/>
      <c r="M7" s="7"/>
    </row>
    <row r="8" spans="2:18" x14ac:dyDescent="0.35">
      <c r="B8" s="5"/>
      <c r="M8" s="7"/>
    </row>
    <row r="9" spans="2:18" ht="54" x14ac:dyDescent="0.35">
      <c r="B9" s="5"/>
      <c r="C9" s="9" t="s">
        <v>4</v>
      </c>
      <c r="D9" s="9" t="s">
        <v>5</v>
      </c>
      <c r="E9" s="9" t="s">
        <v>6</v>
      </c>
      <c r="F9" s="10" t="s">
        <v>7</v>
      </c>
      <c r="G9" s="10" t="s">
        <v>8</v>
      </c>
      <c r="H9" s="9" t="s">
        <v>9</v>
      </c>
      <c r="I9" s="9" t="s">
        <v>10</v>
      </c>
      <c r="J9" s="11" t="s">
        <v>11</v>
      </c>
      <c r="K9" s="11" t="s">
        <v>12</v>
      </c>
      <c r="L9" s="9" t="s">
        <v>13</v>
      </c>
      <c r="M9" s="7"/>
    </row>
    <row r="10" spans="2:18" x14ac:dyDescent="0.35">
      <c r="B10" s="5"/>
      <c r="K10" s="12" t="s">
        <v>14</v>
      </c>
      <c r="L10" s="13">
        <f>+'[1]Mayo 2025'!L16</f>
        <v>2635288.2600000021</v>
      </c>
      <c r="M10" s="7"/>
    </row>
    <row r="11" spans="2:18" x14ac:dyDescent="0.35">
      <c r="B11" s="5"/>
      <c r="C11" s="14">
        <v>45838</v>
      </c>
      <c r="D11" s="15">
        <v>9990002</v>
      </c>
      <c r="E11" s="16"/>
      <c r="F11" s="16"/>
      <c r="G11" s="16"/>
      <c r="H11" s="17" t="s">
        <v>15</v>
      </c>
      <c r="I11" s="18" t="s">
        <v>16</v>
      </c>
      <c r="J11" s="16"/>
      <c r="K11" s="19">
        <v>175</v>
      </c>
      <c r="L11" s="19">
        <f t="shared" ref="L11" si="0">+L10+J11-K11</f>
        <v>2635113.2600000021</v>
      </c>
      <c r="M11" s="7"/>
    </row>
    <row r="12" spans="2:18" x14ac:dyDescent="0.35">
      <c r="B12" s="5"/>
      <c r="C12" s="16"/>
      <c r="D12" s="16"/>
      <c r="E12" s="16"/>
      <c r="F12" s="16"/>
      <c r="G12" s="16"/>
      <c r="H12" s="16"/>
      <c r="I12" s="16"/>
      <c r="J12" s="16"/>
      <c r="K12" s="16"/>
      <c r="L12" s="19">
        <f>+L11</f>
        <v>2635113.2600000021</v>
      </c>
      <c r="M12" s="7"/>
      <c r="O12" s="20">
        <f>+L12-4632772.1</f>
        <v>-1997658.8399999975</v>
      </c>
    </row>
    <row r="13" spans="2:18" x14ac:dyDescent="0.35">
      <c r="B13" s="5"/>
      <c r="J13" s="2"/>
      <c r="K13" s="2"/>
      <c r="L13" s="21"/>
      <c r="M13" s="7"/>
    </row>
    <row r="14" spans="2:18" ht="18.75" thickBot="1" x14ac:dyDescent="0.4">
      <c r="B14" s="5"/>
      <c r="I14" s="22" t="s">
        <v>17</v>
      </c>
      <c r="J14" s="23">
        <f>+SUM(J11:J12)</f>
        <v>0</v>
      </c>
      <c r="K14" s="23">
        <f>+SUM(K11:K12)</f>
        <v>175</v>
      </c>
      <c r="L14" s="23">
        <f>+L12</f>
        <v>2635113.2600000021</v>
      </c>
      <c r="M14" s="7"/>
    </row>
    <row r="15" spans="2:18" ht="18.75" thickTop="1" x14ac:dyDescent="0.35">
      <c r="B15" s="5"/>
      <c r="M15" s="7"/>
    </row>
    <row r="16" spans="2:18" x14ac:dyDescent="0.35">
      <c r="B16" s="5"/>
      <c r="M16" s="7"/>
      <c r="Q16" s="13"/>
      <c r="R16" s="13"/>
    </row>
    <row r="17" spans="2:18" x14ac:dyDescent="0.35">
      <c r="B17" s="5"/>
      <c r="M17" s="7"/>
      <c r="Q17" s="13"/>
      <c r="R17" s="13"/>
    </row>
    <row r="18" spans="2:18" x14ac:dyDescent="0.35">
      <c r="B18" s="5"/>
      <c r="M18" s="7"/>
      <c r="Q18" s="13">
        <v>331500</v>
      </c>
      <c r="R18" s="13"/>
    </row>
    <row r="19" spans="2:18" x14ac:dyDescent="0.35">
      <c r="B19" s="5"/>
      <c r="C19" s="24" t="s">
        <v>18</v>
      </c>
      <c r="D19" s="24"/>
      <c r="E19" s="24"/>
      <c r="H19" s="25" t="s">
        <v>19</v>
      </c>
      <c r="J19" s="24" t="s">
        <v>19</v>
      </c>
      <c r="K19" s="24"/>
      <c r="M19" s="7"/>
      <c r="Q19" s="13">
        <f>+Q18*18%</f>
        <v>59670</v>
      </c>
      <c r="R19" s="13"/>
    </row>
    <row r="20" spans="2:18" x14ac:dyDescent="0.35">
      <c r="B20" s="5"/>
      <c r="C20" s="26" t="s">
        <v>20</v>
      </c>
      <c r="D20" s="26"/>
      <c r="E20" s="26"/>
      <c r="H20" s="27" t="s">
        <v>21</v>
      </c>
      <c r="J20" s="26" t="s">
        <v>22</v>
      </c>
      <c r="K20" s="26"/>
      <c r="M20" s="7"/>
      <c r="Q20" s="13"/>
      <c r="R20" s="13"/>
    </row>
    <row r="21" spans="2:18" x14ac:dyDescent="0.35">
      <c r="B21" s="5"/>
      <c r="C21" s="6" t="s">
        <v>23</v>
      </c>
      <c r="D21" s="6"/>
      <c r="E21" s="6"/>
      <c r="H21" s="28" t="s">
        <v>24</v>
      </c>
      <c r="J21" s="6" t="s">
        <v>25</v>
      </c>
      <c r="K21" s="6"/>
      <c r="M21" s="7"/>
      <c r="Q21" s="13">
        <f>+Q18*5%</f>
        <v>16575</v>
      </c>
      <c r="R21" s="13"/>
    </row>
    <row r="22" spans="2:18" x14ac:dyDescent="0.35"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1"/>
      <c r="Q22" s="13">
        <f>+Q18+Q19-Q20-Q21</f>
        <v>374595</v>
      </c>
      <c r="R22" s="13"/>
    </row>
    <row r="23" spans="2:18" x14ac:dyDescent="0.35">
      <c r="Q23" s="13"/>
      <c r="R23" s="13"/>
    </row>
    <row r="24" spans="2:18" x14ac:dyDescent="0.35"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Q24" s="13"/>
      <c r="R24" s="13"/>
    </row>
    <row r="25" spans="2:18" x14ac:dyDescent="0.35">
      <c r="B25" s="5"/>
      <c r="C25" s="6" t="s">
        <v>0</v>
      </c>
      <c r="D25" s="6"/>
      <c r="E25" s="6"/>
      <c r="F25" s="6"/>
      <c r="G25" s="6"/>
      <c r="H25" s="6"/>
      <c r="I25" s="6"/>
      <c r="J25" s="6"/>
      <c r="K25" s="6"/>
      <c r="L25" s="6"/>
      <c r="M25" s="7"/>
    </row>
    <row r="26" spans="2:18" x14ac:dyDescent="0.35">
      <c r="B26" s="5"/>
      <c r="C26" s="6" t="s">
        <v>1</v>
      </c>
      <c r="D26" s="6"/>
      <c r="E26" s="6"/>
      <c r="F26" s="6"/>
      <c r="G26" s="6"/>
      <c r="H26" s="6"/>
      <c r="I26" s="6"/>
      <c r="J26" s="6"/>
      <c r="K26" s="6"/>
      <c r="L26" s="6"/>
      <c r="M26" s="7"/>
    </row>
    <row r="27" spans="2:18" x14ac:dyDescent="0.35">
      <c r="B27" s="5"/>
      <c r="C27" s="6" t="s">
        <v>2</v>
      </c>
      <c r="D27" s="6"/>
      <c r="E27" s="6"/>
      <c r="F27" s="6"/>
      <c r="G27" s="6"/>
      <c r="H27" s="6"/>
      <c r="I27" s="6"/>
      <c r="J27" s="6"/>
      <c r="K27" s="6"/>
      <c r="L27" s="6"/>
      <c r="M27" s="7"/>
    </row>
    <row r="28" spans="2:18" x14ac:dyDescent="0.35">
      <c r="B28" s="5"/>
      <c r="C28" s="6" t="s">
        <v>26</v>
      </c>
      <c r="D28" s="6"/>
      <c r="E28" s="6"/>
      <c r="F28" s="6"/>
      <c r="G28" s="6"/>
      <c r="H28" s="6"/>
      <c r="I28" s="6"/>
      <c r="J28" s="6"/>
      <c r="K28" s="6"/>
      <c r="L28" s="6"/>
      <c r="M28" s="7"/>
    </row>
    <row r="29" spans="2:18" x14ac:dyDescent="0.35">
      <c r="B29" s="5"/>
      <c r="C29" s="8">
        <f>+C7</f>
        <v>45838</v>
      </c>
      <c r="D29" s="8"/>
      <c r="E29" s="8"/>
      <c r="F29" s="8"/>
      <c r="G29" s="8"/>
      <c r="H29" s="8"/>
      <c r="I29" s="8"/>
      <c r="J29" s="8"/>
      <c r="K29" s="8"/>
      <c r="L29" s="8"/>
      <c r="M29" s="7"/>
    </row>
    <row r="30" spans="2:18" x14ac:dyDescent="0.35">
      <c r="B30" s="5"/>
      <c r="M30" s="7"/>
    </row>
    <row r="31" spans="2:18" ht="72.75" customHeight="1" x14ac:dyDescent="0.35">
      <c r="B31" s="5"/>
      <c r="C31" s="9" t="s">
        <v>4</v>
      </c>
      <c r="D31" s="9" t="s">
        <v>5</v>
      </c>
      <c r="E31" s="9" t="s">
        <v>27</v>
      </c>
      <c r="F31" s="10" t="s">
        <v>7</v>
      </c>
      <c r="G31" s="10" t="s">
        <v>8</v>
      </c>
      <c r="H31" s="9" t="s">
        <v>9</v>
      </c>
      <c r="I31" s="9" t="s">
        <v>10</v>
      </c>
      <c r="J31" s="11" t="s">
        <v>11</v>
      </c>
      <c r="K31" s="11" t="s">
        <v>12</v>
      </c>
      <c r="L31" s="9" t="s">
        <v>13</v>
      </c>
      <c r="M31" s="7"/>
    </row>
    <row r="32" spans="2:18" ht="20.25" customHeight="1" x14ac:dyDescent="0.35">
      <c r="B32" s="5"/>
      <c r="K32" s="12" t="s">
        <v>14</v>
      </c>
      <c r="L32" s="13">
        <f>+'[1]Mayo 2025'!L133</f>
        <v>885359727.38151002</v>
      </c>
      <c r="M32" s="7"/>
    </row>
    <row r="33" spans="2:16" ht="35.1" customHeight="1" x14ac:dyDescent="0.35">
      <c r="B33" s="5"/>
      <c r="C33" s="32">
        <v>45811</v>
      </c>
      <c r="D33" s="33"/>
      <c r="E33" s="34">
        <v>1727</v>
      </c>
      <c r="F33" s="35" t="s">
        <v>28</v>
      </c>
      <c r="G33" s="35"/>
      <c r="H33" s="35" t="s">
        <v>29</v>
      </c>
      <c r="I33" s="17" t="s">
        <v>30</v>
      </c>
      <c r="J33" s="36"/>
      <c r="K33" s="36">
        <v>11800</v>
      </c>
      <c r="L33" s="19">
        <f t="shared" ref="L33:L96" si="1">+L32+J33-K33</f>
        <v>885347927.38151002</v>
      </c>
      <c r="M33" s="7"/>
      <c r="O33" s="13"/>
      <c r="P33" s="13"/>
    </row>
    <row r="34" spans="2:16" ht="35.1" customHeight="1" x14ac:dyDescent="0.35">
      <c r="B34" s="5"/>
      <c r="C34" s="32">
        <v>45811</v>
      </c>
      <c r="D34" s="33"/>
      <c r="E34" s="34">
        <v>1731</v>
      </c>
      <c r="F34" s="35" t="s">
        <v>31</v>
      </c>
      <c r="G34" s="35"/>
      <c r="H34" s="35" t="s">
        <v>32</v>
      </c>
      <c r="I34" s="17" t="s">
        <v>33</v>
      </c>
      <c r="J34" s="36"/>
      <c r="K34" s="36">
        <v>31308569.84</v>
      </c>
      <c r="L34" s="19">
        <f t="shared" si="1"/>
        <v>854039357.54150999</v>
      </c>
      <c r="M34" s="7"/>
      <c r="O34" s="13"/>
      <c r="P34" s="13"/>
    </row>
    <row r="35" spans="2:16" ht="35.1" customHeight="1" x14ac:dyDescent="0.35">
      <c r="B35" s="5"/>
      <c r="C35" s="32">
        <v>45812</v>
      </c>
      <c r="D35" s="33"/>
      <c r="E35" s="34">
        <v>1740</v>
      </c>
      <c r="F35" s="35" t="s">
        <v>34</v>
      </c>
      <c r="G35" s="35"/>
      <c r="H35" s="35" t="s">
        <v>35</v>
      </c>
      <c r="I35" s="17" t="s">
        <v>36</v>
      </c>
      <c r="J35" s="36"/>
      <c r="K35" s="36">
        <v>27688486.16</v>
      </c>
      <c r="L35" s="19">
        <f t="shared" si="1"/>
        <v>826350871.38151002</v>
      </c>
      <c r="M35" s="7"/>
      <c r="O35" s="13"/>
      <c r="P35" s="13"/>
    </row>
    <row r="36" spans="2:16" ht="35.1" customHeight="1" x14ac:dyDescent="0.35">
      <c r="B36" s="5"/>
      <c r="C36" s="32">
        <v>45812</v>
      </c>
      <c r="D36" s="33"/>
      <c r="E36" s="34">
        <v>1744</v>
      </c>
      <c r="F36" s="35" t="s">
        <v>37</v>
      </c>
      <c r="G36" s="35"/>
      <c r="H36" s="35" t="s">
        <v>38</v>
      </c>
      <c r="I36" s="17" t="s">
        <v>39</v>
      </c>
      <c r="J36" s="36"/>
      <c r="K36" s="36">
        <v>1841102.08</v>
      </c>
      <c r="L36" s="19">
        <f t="shared" si="1"/>
        <v>824509769.30150998</v>
      </c>
      <c r="M36" s="7"/>
      <c r="O36" s="13"/>
      <c r="P36" s="13"/>
    </row>
    <row r="37" spans="2:16" ht="35.1" customHeight="1" x14ac:dyDescent="0.35">
      <c r="B37" s="5"/>
      <c r="C37" s="32">
        <v>45812</v>
      </c>
      <c r="D37" s="33"/>
      <c r="E37" s="34">
        <v>1753</v>
      </c>
      <c r="F37" s="35" t="s">
        <v>40</v>
      </c>
      <c r="G37" s="35"/>
      <c r="H37" s="35" t="s">
        <v>41</v>
      </c>
      <c r="I37" s="17" t="s">
        <v>42</v>
      </c>
      <c r="J37" s="36"/>
      <c r="K37" s="36">
        <v>7949608.0899999999</v>
      </c>
      <c r="L37" s="19">
        <f t="shared" si="1"/>
        <v>816560161.21150994</v>
      </c>
      <c r="M37" s="7"/>
      <c r="O37" s="13"/>
      <c r="P37" s="13"/>
    </row>
    <row r="38" spans="2:16" ht="35.1" customHeight="1" x14ac:dyDescent="0.35">
      <c r="B38" s="5"/>
      <c r="C38" s="32">
        <v>45812</v>
      </c>
      <c r="D38" s="33"/>
      <c r="E38" s="34">
        <v>1759</v>
      </c>
      <c r="F38" s="35" t="s">
        <v>43</v>
      </c>
      <c r="G38" s="35"/>
      <c r="H38" s="35" t="s">
        <v>44</v>
      </c>
      <c r="I38" s="17" t="s">
        <v>45</v>
      </c>
      <c r="J38" s="36"/>
      <c r="K38" s="36">
        <v>2180303.2000000002</v>
      </c>
      <c r="L38" s="19">
        <f t="shared" si="1"/>
        <v>814379858.0115099</v>
      </c>
      <c r="M38" s="7"/>
      <c r="O38" s="13"/>
      <c r="P38" s="13"/>
    </row>
    <row r="39" spans="2:16" ht="35.1" customHeight="1" x14ac:dyDescent="0.35">
      <c r="B39" s="5"/>
      <c r="C39" s="32">
        <v>45817</v>
      </c>
      <c r="D39" s="33"/>
      <c r="E39" s="34">
        <v>1795</v>
      </c>
      <c r="F39" s="35" t="s">
        <v>46</v>
      </c>
      <c r="G39" s="35"/>
      <c r="H39" s="35" t="s">
        <v>47</v>
      </c>
      <c r="I39" s="17" t="s">
        <v>48</v>
      </c>
      <c r="J39" s="36"/>
      <c r="K39" s="36">
        <v>300000</v>
      </c>
      <c r="L39" s="19">
        <f t="shared" si="1"/>
        <v>814079858.0115099</v>
      </c>
      <c r="M39" s="7"/>
      <c r="O39" s="13"/>
      <c r="P39" s="13"/>
    </row>
    <row r="40" spans="2:16" ht="35.1" customHeight="1" x14ac:dyDescent="0.35">
      <c r="B40" s="5"/>
      <c r="C40" s="32">
        <v>45817</v>
      </c>
      <c r="D40" s="33"/>
      <c r="E40" s="34">
        <v>1799</v>
      </c>
      <c r="F40" s="35" t="s">
        <v>46</v>
      </c>
      <c r="G40" s="35"/>
      <c r="H40" s="35" t="s">
        <v>47</v>
      </c>
      <c r="I40" s="17" t="s">
        <v>49</v>
      </c>
      <c r="J40" s="36"/>
      <c r="K40" s="36">
        <v>300000</v>
      </c>
      <c r="L40" s="19">
        <f t="shared" si="1"/>
        <v>813779858.0115099</v>
      </c>
      <c r="M40" s="7"/>
      <c r="O40" s="13"/>
      <c r="P40" s="13"/>
    </row>
    <row r="41" spans="2:16" ht="35.1" customHeight="1" x14ac:dyDescent="0.35">
      <c r="B41" s="5"/>
      <c r="C41" s="32">
        <v>45817</v>
      </c>
      <c r="D41" s="33"/>
      <c r="E41" s="34">
        <v>1803</v>
      </c>
      <c r="F41" s="35" t="s">
        <v>46</v>
      </c>
      <c r="G41" s="35"/>
      <c r="H41" s="35" t="s">
        <v>50</v>
      </c>
      <c r="I41" s="17" t="s">
        <v>51</v>
      </c>
      <c r="J41" s="36"/>
      <c r="K41" s="36">
        <v>391360.86</v>
      </c>
      <c r="L41" s="19">
        <f t="shared" si="1"/>
        <v>813388497.15150988</v>
      </c>
      <c r="M41" s="7"/>
      <c r="O41" s="13"/>
      <c r="P41" s="13"/>
    </row>
    <row r="42" spans="2:16" ht="35.1" customHeight="1" x14ac:dyDescent="0.35">
      <c r="B42" s="5"/>
      <c r="C42" s="32">
        <v>45817</v>
      </c>
      <c r="D42" s="33"/>
      <c r="E42" s="34">
        <v>1807</v>
      </c>
      <c r="F42" s="35" t="s">
        <v>52</v>
      </c>
      <c r="G42" s="35"/>
      <c r="H42" s="35" t="s">
        <v>53</v>
      </c>
      <c r="I42" s="17" t="s">
        <v>54</v>
      </c>
      <c r="J42" s="36"/>
      <c r="K42" s="36">
        <v>142367</v>
      </c>
      <c r="L42" s="19">
        <f t="shared" si="1"/>
        <v>813246130.15150988</v>
      </c>
      <c r="M42" s="7"/>
      <c r="O42" s="13"/>
      <c r="P42" s="13"/>
    </row>
    <row r="43" spans="2:16" ht="35.1" customHeight="1" x14ac:dyDescent="0.35">
      <c r="B43" s="5"/>
      <c r="C43" s="32">
        <v>45818</v>
      </c>
      <c r="D43" s="33" t="s">
        <v>55</v>
      </c>
      <c r="E43" s="34"/>
      <c r="F43" s="35"/>
      <c r="G43" s="35"/>
      <c r="H43" s="35" t="s">
        <v>56</v>
      </c>
      <c r="I43" s="17" t="s">
        <v>57</v>
      </c>
      <c r="J43" s="36">
        <v>125781641.23092724</v>
      </c>
      <c r="K43" s="36"/>
      <c r="L43" s="19">
        <f>+L42+J43-K43</f>
        <v>939027771.38243711</v>
      </c>
      <c r="M43" s="7"/>
      <c r="O43" s="13"/>
      <c r="P43" s="13"/>
    </row>
    <row r="44" spans="2:16" ht="35.1" customHeight="1" x14ac:dyDescent="0.35">
      <c r="B44" s="5"/>
      <c r="C44" s="32">
        <v>45818</v>
      </c>
      <c r="D44" s="33" t="s">
        <v>58</v>
      </c>
      <c r="E44" s="34"/>
      <c r="F44" s="35"/>
      <c r="G44" s="35"/>
      <c r="H44" s="35" t="s">
        <v>56</v>
      </c>
      <c r="I44" s="17" t="s">
        <v>59</v>
      </c>
      <c r="J44" s="36">
        <v>1706326.2790727499</v>
      </c>
      <c r="K44" s="36"/>
      <c r="L44" s="19">
        <f>+L43+J44-K44</f>
        <v>940734097.66150987</v>
      </c>
      <c r="M44" s="7"/>
      <c r="O44" s="13"/>
      <c r="P44" s="13"/>
    </row>
    <row r="45" spans="2:16" ht="35.1" customHeight="1" x14ac:dyDescent="0.35">
      <c r="B45" s="5"/>
      <c r="C45" s="32" t="s">
        <v>60</v>
      </c>
      <c r="D45" s="33"/>
      <c r="E45" s="34" t="s">
        <v>61</v>
      </c>
      <c r="F45" s="35" t="s">
        <v>62</v>
      </c>
      <c r="G45" s="35"/>
      <c r="H45" s="35" t="s">
        <v>63</v>
      </c>
      <c r="I45" s="17" t="s">
        <v>64</v>
      </c>
      <c r="J45" s="36"/>
      <c r="K45" s="36">
        <v>877920</v>
      </c>
      <c r="L45" s="19">
        <f>+L44+J45-K45</f>
        <v>939856177.66150987</v>
      </c>
      <c r="M45" s="7"/>
      <c r="O45" s="13"/>
      <c r="P45" s="13"/>
    </row>
    <row r="46" spans="2:16" ht="35.1" customHeight="1" x14ac:dyDescent="0.35">
      <c r="B46" s="5"/>
      <c r="C46" s="32" t="s">
        <v>60</v>
      </c>
      <c r="D46" s="33"/>
      <c r="E46" s="34" t="s">
        <v>65</v>
      </c>
      <c r="F46" s="35" t="s">
        <v>66</v>
      </c>
      <c r="G46" s="35"/>
      <c r="H46" s="35" t="s">
        <v>67</v>
      </c>
      <c r="I46" s="17" t="s">
        <v>68</v>
      </c>
      <c r="J46" s="36"/>
      <c r="K46" s="36">
        <v>91450</v>
      </c>
      <c r="L46" s="19">
        <f t="shared" si="1"/>
        <v>939764727.66150987</v>
      </c>
      <c r="M46" s="7"/>
      <c r="O46" s="13"/>
      <c r="P46" s="13"/>
    </row>
    <row r="47" spans="2:16" ht="35.1" customHeight="1" x14ac:dyDescent="0.35">
      <c r="B47" s="5"/>
      <c r="C47" s="32" t="s">
        <v>60</v>
      </c>
      <c r="D47" s="33"/>
      <c r="E47" s="34" t="s">
        <v>69</v>
      </c>
      <c r="F47" s="35" t="s">
        <v>28</v>
      </c>
      <c r="G47" s="35"/>
      <c r="H47" s="35" t="s">
        <v>29</v>
      </c>
      <c r="I47" s="17" t="s">
        <v>70</v>
      </c>
      <c r="J47" s="36"/>
      <c r="K47" s="36">
        <v>23600</v>
      </c>
      <c r="L47" s="19">
        <f t="shared" si="1"/>
        <v>939741127.66150987</v>
      </c>
      <c r="M47" s="7"/>
      <c r="O47" s="13">
        <f>+K45+K47</f>
        <v>901520</v>
      </c>
      <c r="P47" s="13"/>
    </row>
    <row r="48" spans="2:16" ht="35.1" customHeight="1" x14ac:dyDescent="0.35">
      <c r="B48" s="5"/>
      <c r="C48" s="32" t="s">
        <v>60</v>
      </c>
      <c r="D48" s="33"/>
      <c r="E48" s="34" t="s">
        <v>71</v>
      </c>
      <c r="F48" s="35" t="s">
        <v>28</v>
      </c>
      <c r="G48" s="35"/>
      <c r="H48" s="35" t="s">
        <v>29</v>
      </c>
      <c r="I48" s="17" t="s">
        <v>72</v>
      </c>
      <c r="J48" s="36"/>
      <c r="K48" s="36">
        <v>23600</v>
      </c>
      <c r="L48" s="19">
        <f t="shared" si="1"/>
        <v>939717527.66150987</v>
      </c>
      <c r="M48" s="7"/>
      <c r="O48" s="13"/>
      <c r="P48" s="13"/>
    </row>
    <row r="49" spans="2:16" ht="35.1" customHeight="1" x14ac:dyDescent="0.35">
      <c r="B49" s="5"/>
      <c r="C49" s="32" t="s">
        <v>60</v>
      </c>
      <c r="D49" s="33"/>
      <c r="E49" s="34" t="s">
        <v>73</v>
      </c>
      <c r="F49" s="35" t="s">
        <v>74</v>
      </c>
      <c r="G49" s="35"/>
      <c r="H49" s="35" t="s">
        <v>75</v>
      </c>
      <c r="I49" s="17" t="s">
        <v>76</v>
      </c>
      <c r="J49" s="36"/>
      <c r="K49" s="36">
        <v>76700</v>
      </c>
      <c r="L49" s="19">
        <f t="shared" si="1"/>
        <v>939640827.66150987</v>
      </c>
      <c r="M49" s="7"/>
      <c r="O49" s="13">
        <f>+K49</f>
        <v>76700</v>
      </c>
      <c r="P49" s="13"/>
    </row>
    <row r="50" spans="2:16" ht="35.1" customHeight="1" x14ac:dyDescent="0.35">
      <c r="B50" s="5"/>
      <c r="C50" s="32" t="s">
        <v>60</v>
      </c>
      <c r="D50" s="33"/>
      <c r="E50" s="34" t="s">
        <v>77</v>
      </c>
      <c r="F50" s="35" t="s">
        <v>78</v>
      </c>
      <c r="G50" s="35"/>
      <c r="H50" s="35" t="s">
        <v>79</v>
      </c>
      <c r="I50" s="17" t="s">
        <v>80</v>
      </c>
      <c r="J50" s="36"/>
      <c r="K50" s="36">
        <v>11089.64</v>
      </c>
      <c r="L50" s="19">
        <f t="shared" si="1"/>
        <v>939629738.02150989</v>
      </c>
      <c r="M50" s="7"/>
      <c r="O50" s="13"/>
      <c r="P50" s="13"/>
    </row>
    <row r="51" spans="2:16" ht="35.1" customHeight="1" x14ac:dyDescent="0.35">
      <c r="B51" s="5"/>
      <c r="C51" s="32" t="s">
        <v>81</v>
      </c>
      <c r="D51" s="33"/>
      <c r="E51" s="34" t="s">
        <v>82</v>
      </c>
      <c r="F51" s="35" t="s">
        <v>83</v>
      </c>
      <c r="G51" s="35"/>
      <c r="H51" s="35" t="s">
        <v>84</v>
      </c>
      <c r="I51" s="17" t="s">
        <v>85</v>
      </c>
      <c r="J51" s="36"/>
      <c r="K51" s="36">
        <v>536522.4</v>
      </c>
      <c r="L51" s="19">
        <f t="shared" si="1"/>
        <v>939093215.62150991</v>
      </c>
      <c r="M51" s="7"/>
      <c r="O51" s="13"/>
      <c r="P51" s="13"/>
    </row>
    <row r="52" spans="2:16" ht="35.1" customHeight="1" x14ac:dyDescent="0.35">
      <c r="B52" s="5"/>
      <c r="C52" s="32">
        <v>45819</v>
      </c>
      <c r="D52" s="33"/>
      <c r="E52" s="34">
        <v>1846</v>
      </c>
      <c r="F52" s="35" t="s">
        <v>86</v>
      </c>
      <c r="G52" s="35"/>
      <c r="H52" s="35" t="s">
        <v>56</v>
      </c>
      <c r="I52" s="17" t="s">
        <v>87</v>
      </c>
      <c r="J52" s="36"/>
      <c r="K52" s="36">
        <v>307980</v>
      </c>
      <c r="L52" s="19">
        <f t="shared" si="1"/>
        <v>938785235.62150991</v>
      </c>
      <c r="M52" s="7"/>
      <c r="O52" s="13"/>
      <c r="P52" s="13"/>
    </row>
    <row r="53" spans="2:16" ht="35.1" customHeight="1" x14ac:dyDescent="0.35">
      <c r="B53" s="5"/>
      <c r="C53" s="32">
        <v>45819</v>
      </c>
      <c r="D53" s="33"/>
      <c r="E53" s="34">
        <v>1852</v>
      </c>
      <c r="F53" s="35" t="s">
        <v>88</v>
      </c>
      <c r="G53" s="35"/>
      <c r="H53" s="35" t="s">
        <v>89</v>
      </c>
      <c r="I53" s="17" t="s">
        <v>90</v>
      </c>
      <c r="J53" s="36"/>
      <c r="K53" s="36">
        <v>84628.52</v>
      </c>
      <c r="L53" s="19">
        <f t="shared" si="1"/>
        <v>938700607.10150993</v>
      </c>
      <c r="M53" s="7"/>
      <c r="O53" s="13"/>
      <c r="P53" s="13"/>
    </row>
    <row r="54" spans="2:16" ht="35.1" customHeight="1" x14ac:dyDescent="0.35">
      <c r="B54" s="5"/>
      <c r="C54" s="32">
        <v>45819</v>
      </c>
      <c r="D54" s="33"/>
      <c r="E54" s="34">
        <v>1857</v>
      </c>
      <c r="F54" s="35" t="s">
        <v>91</v>
      </c>
      <c r="G54" s="35"/>
      <c r="H54" s="35" t="s">
        <v>56</v>
      </c>
      <c r="I54" s="17" t="s">
        <v>92</v>
      </c>
      <c r="J54" s="36"/>
      <c r="K54" s="36">
        <v>5349168.26</v>
      </c>
      <c r="L54" s="19">
        <f t="shared" si="1"/>
        <v>933351438.84150994</v>
      </c>
      <c r="M54" s="7"/>
      <c r="O54" s="13"/>
      <c r="P54" s="13"/>
    </row>
    <row r="55" spans="2:16" ht="35.1" customHeight="1" x14ac:dyDescent="0.35">
      <c r="B55" s="5"/>
      <c r="C55" s="32">
        <v>45819</v>
      </c>
      <c r="D55" s="33"/>
      <c r="E55" s="34">
        <v>1859</v>
      </c>
      <c r="F55" s="35" t="s">
        <v>93</v>
      </c>
      <c r="G55" s="35"/>
      <c r="H55" s="35" t="s">
        <v>56</v>
      </c>
      <c r="I55" s="17" t="s">
        <v>94</v>
      </c>
      <c r="J55" s="36"/>
      <c r="K55" s="36">
        <v>5427830.4800000004</v>
      </c>
      <c r="L55" s="19">
        <f t="shared" si="1"/>
        <v>927923608.36150992</v>
      </c>
      <c r="M55" s="7"/>
      <c r="O55" s="13" t="e">
        <f>+K55+#REF!+#REF!+K57</f>
        <v>#REF!</v>
      </c>
      <c r="P55" s="13"/>
    </row>
    <row r="56" spans="2:16" ht="35.1" customHeight="1" x14ac:dyDescent="0.35">
      <c r="B56" s="5"/>
      <c r="C56" s="32">
        <v>45819</v>
      </c>
      <c r="D56" s="33"/>
      <c r="E56" s="34">
        <v>1863</v>
      </c>
      <c r="F56" s="35" t="s">
        <v>95</v>
      </c>
      <c r="G56" s="35"/>
      <c r="H56" s="35" t="s">
        <v>56</v>
      </c>
      <c r="I56" s="17" t="s">
        <v>96</v>
      </c>
      <c r="J56" s="36"/>
      <c r="K56" s="36">
        <v>40000</v>
      </c>
      <c r="L56" s="19">
        <f t="shared" si="1"/>
        <v>927883608.36150992</v>
      </c>
      <c r="M56" s="7"/>
      <c r="O56" s="13" t="e">
        <f>+K141-#REF!</f>
        <v>#REF!</v>
      </c>
      <c r="P56" s="13"/>
    </row>
    <row r="57" spans="2:16" ht="35.1" customHeight="1" x14ac:dyDescent="0.35">
      <c r="B57" s="5"/>
      <c r="C57" s="32">
        <v>45820</v>
      </c>
      <c r="D57" s="33"/>
      <c r="E57" s="34">
        <v>1868</v>
      </c>
      <c r="F57" s="35" t="s">
        <v>97</v>
      </c>
      <c r="G57" s="35"/>
      <c r="H57" s="35" t="s">
        <v>56</v>
      </c>
      <c r="I57" s="17" t="s">
        <v>98</v>
      </c>
      <c r="J57" s="36"/>
      <c r="K57" s="36">
        <v>39266.6</v>
      </c>
      <c r="L57" s="19">
        <f t="shared" si="1"/>
        <v>927844341.7615099</v>
      </c>
      <c r="M57" s="7"/>
      <c r="O57" s="13"/>
      <c r="P57" s="13"/>
    </row>
    <row r="58" spans="2:16" ht="35.1" customHeight="1" x14ac:dyDescent="0.35">
      <c r="B58" s="5"/>
      <c r="C58" s="32">
        <v>45820</v>
      </c>
      <c r="D58" s="33"/>
      <c r="E58" s="34">
        <v>1870</v>
      </c>
      <c r="F58" s="35" t="s">
        <v>99</v>
      </c>
      <c r="G58" s="35"/>
      <c r="H58" s="35" t="s">
        <v>100</v>
      </c>
      <c r="I58" s="17" t="s">
        <v>101</v>
      </c>
      <c r="J58" s="36"/>
      <c r="K58" s="36">
        <v>1160569.18</v>
      </c>
      <c r="L58" s="19">
        <f t="shared" si="1"/>
        <v>926683772.58150995</v>
      </c>
      <c r="M58" s="7"/>
      <c r="O58" s="13"/>
      <c r="P58" s="13"/>
    </row>
    <row r="59" spans="2:16" ht="35.1" customHeight="1" x14ac:dyDescent="0.35">
      <c r="B59" s="5"/>
      <c r="C59" s="32">
        <v>45820</v>
      </c>
      <c r="D59" s="33"/>
      <c r="E59" s="34">
        <v>1877</v>
      </c>
      <c r="F59" s="35" t="s">
        <v>102</v>
      </c>
      <c r="G59" s="35"/>
      <c r="H59" s="35" t="s">
        <v>103</v>
      </c>
      <c r="I59" s="17" t="s">
        <v>104</v>
      </c>
      <c r="J59" s="36"/>
      <c r="K59" s="36">
        <v>12540</v>
      </c>
      <c r="L59" s="19">
        <f t="shared" si="1"/>
        <v>926671232.58150995</v>
      </c>
      <c r="M59" s="7"/>
      <c r="O59" s="13"/>
      <c r="P59" s="13"/>
    </row>
    <row r="60" spans="2:16" ht="35.1" customHeight="1" x14ac:dyDescent="0.35">
      <c r="B60" s="5"/>
      <c r="C60" s="32">
        <v>45821</v>
      </c>
      <c r="D60" s="33"/>
      <c r="E60" s="34">
        <v>1883</v>
      </c>
      <c r="F60" s="35" t="s">
        <v>105</v>
      </c>
      <c r="G60" s="35"/>
      <c r="H60" s="35" t="s">
        <v>106</v>
      </c>
      <c r="I60" s="17" t="s">
        <v>107</v>
      </c>
      <c r="J60" s="36"/>
      <c r="K60" s="36">
        <v>218064</v>
      </c>
      <c r="L60" s="19">
        <f t="shared" si="1"/>
        <v>926453168.58150995</v>
      </c>
      <c r="M60" s="7"/>
      <c r="O60" s="13"/>
      <c r="P60" s="13"/>
    </row>
    <row r="61" spans="2:16" ht="35.1" customHeight="1" x14ac:dyDescent="0.35">
      <c r="B61" s="5"/>
      <c r="C61" s="32">
        <v>45821</v>
      </c>
      <c r="D61" s="33"/>
      <c r="E61" s="34">
        <v>1885</v>
      </c>
      <c r="F61" s="35" t="s">
        <v>108</v>
      </c>
      <c r="G61" s="35"/>
      <c r="H61" s="35" t="s">
        <v>109</v>
      </c>
      <c r="I61" s="17" t="s">
        <v>110</v>
      </c>
      <c r="J61" s="36"/>
      <c r="K61" s="36">
        <v>14018.4</v>
      </c>
      <c r="L61" s="19">
        <f t="shared" si="1"/>
        <v>926439150.18150997</v>
      </c>
      <c r="M61" s="7"/>
      <c r="O61" s="13"/>
      <c r="P61" s="13"/>
    </row>
    <row r="62" spans="2:16" ht="35.1" customHeight="1" x14ac:dyDescent="0.35">
      <c r="B62" s="5"/>
      <c r="C62" s="32">
        <v>45821</v>
      </c>
      <c r="D62" s="33"/>
      <c r="E62" s="34">
        <v>1887</v>
      </c>
      <c r="F62" s="35" t="s">
        <v>111</v>
      </c>
      <c r="G62" s="35"/>
      <c r="H62" s="35" t="s">
        <v>112</v>
      </c>
      <c r="I62" s="17" t="s">
        <v>113</v>
      </c>
      <c r="J62" s="36"/>
      <c r="K62" s="36">
        <v>55223.199999999997</v>
      </c>
      <c r="L62" s="19">
        <f t="shared" si="1"/>
        <v>926383926.98150992</v>
      </c>
      <c r="M62" s="7"/>
      <c r="O62" s="13"/>
      <c r="P62" s="13"/>
    </row>
    <row r="63" spans="2:16" ht="35.1" customHeight="1" x14ac:dyDescent="0.35">
      <c r="B63" s="5"/>
      <c r="C63" s="32">
        <v>45821</v>
      </c>
      <c r="D63" s="33"/>
      <c r="E63" s="34">
        <v>1889</v>
      </c>
      <c r="F63" s="35" t="s">
        <v>114</v>
      </c>
      <c r="G63" s="35"/>
      <c r="H63" s="35" t="s">
        <v>79</v>
      </c>
      <c r="I63" s="17" t="s">
        <v>115</v>
      </c>
      <c r="J63" s="36"/>
      <c r="K63" s="36">
        <v>317184</v>
      </c>
      <c r="L63" s="19">
        <f t="shared" si="1"/>
        <v>926066742.98150992</v>
      </c>
      <c r="M63" s="7"/>
      <c r="O63" s="13"/>
      <c r="P63" s="13"/>
    </row>
    <row r="64" spans="2:16" ht="35.1" customHeight="1" x14ac:dyDescent="0.35">
      <c r="B64" s="5"/>
      <c r="C64" s="32">
        <v>45821</v>
      </c>
      <c r="D64" s="33"/>
      <c r="E64" s="34">
        <v>1891</v>
      </c>
      <c r="F64" s="35" t="s">
        <v>116</v>
      </c>
      <c r="G64" s="35"/>
      <c r="H64" s="35" t="s">
        <v>117</v>
      </c>
      <c r="I64" s="17" t="s">
        <v>118</v>
      </c>
      <c r="J64" s="36"/>
      <c r="K64" s="36">
        <v>2770</v>
      </c>
      <c r="L64" s="19">
        <f t="shared" si="1"/>
        <v>926063972.98150992</v>
      </c>
      <c r="M64" s="7"/>
      <c r="O64" s="13"/>
      <c r="P64" s="13"/>
    </row>
    <row r="65" spans="2:16" ht="35.1" customHeight="1" x14ac:dyDescent="0.35">
      <c r="B65" s="5"/>
      <c r="C65" s="32">
        <v>45821</v>
      </c>
      <c r="D65" s="33"/>
      <c r="E65" s="34">
        <v>1898</v>
      </c>
      <c r="F65" s="35" t="s">
        <v>119</v>
      </c>
      <c r="G65" s="35"/>
      <c r="H65" s="35" t="s">
        <v>120</v>
      </c>
      <c r="I65" s="17" t="s">
        <v>121</v>
      </c>
      <c r="J65" s="36"/>
      <c r="K65" s="36">
        <v>20410.990000000002</v>
      </c>
      <c r="L65" s="19">
        <f t="shared" si="1"/>
        <v>926043561.99150991</v>
      </c>
      <c r="M65" s="7"/>
      <c r="O65" s="13"/>
      <c r="P65" s="13"/>
    </row>
    <row r="66" spans="2:16" ht="35.1" customHeight="1" x14ac:dyDescent="0.35">
      <c r="B66" s="5"/>
      <c r="C66" s="32">
        <v>45821</v>
      </c>
      <c r="D66" s="33"/>
      <c r="E66" s="34" t="s">
        <v>122</v>
      </c>
      <c r="F66" s="35" t="s">
        <v>99</v>
      </c>
      <c r="G66" s="35"/>
      <c r="H66" s="35" t="s">
        <v>123</v>
      </c>
      <c r="I66" s="17" t="s">
        <v>124</v>
      </c>
      <c r="J66" s="36"/>
      <c r="K66" s="36">
        <v>339073</v>
      </c>
      <c r="L66" s="19">
        <f t="shared" si="1"/>
        <v>925704488.99150991</v>
      </c>
      <c r="M66" s="7"/>
      <c r="O66" s="13"/>
      <c r="P66" s="13"/>
    </row>
    <row r="67" spans="2:16" ht="35.1" customHeight="1" x14ac:dyDescent="0.35">
      <c r="B67" s="5"/>
      <c r="C67" s="32">
        <v>45821</v>
      </c>
      <c r="D67" s="33"/>
      <c r="E67" s="34" t="s">
        <v>125</v>
      </c>
      <c r="F67" s="35" t="s">
        <v>126</v>
      </c>
      <c r="G67" s="35"/>
      <c r="H67" s="35" t="s">
        <v>127</v>
      </c>
      <c r="I67" s="17" t="s">
        <v>128</v>
      </c>
      <c r="J67" s="36"/>
      <c r="K67" s="36">
        <v>1394760</v>
      </c>
      <c r="L67" s="19">
        <f t="shared" si="1"/>
        <v>924309728.99150991</v>
      </c>
      <c r="M67" s="7"/>
      <c r="O67" s="13"/>
      <c r="P67" s="13"/>
    </row>
    <row r="68" spans="2:16" ht="35.1" customHeight="1" x14ac:dyDescent="0.35">
      <c r="B68" s="5"/>
      <c r="C68" s="32">
        <v>45821</v>
      </c>
      <c r="D68" s="33"/>
      <c r="E68" s="34" t="s">
        <v>129</v>
      </c>
      <c r="F68" s="35" t="s">
        <v>62</v>
      </c>
      <c r="G68" s="35"/>
      <c r="H68" s="35" t="s">
        <v>130</v>
      </c>
      <c r="I68" s="17" t="s">
        <v>131</v>
      </c>
      <c r="J68" s="36"/>
      <c r="K68" s="36">
        <v>686760</v>
      </c>
      <c r="L68" s="19">
        <f t="shared" si="1"/>
        <v>923622968.99150991</v>
      </c>
      <c r="M68" s="7"/>
      <c r="O68" s="13"/>
      <c r="P68" s="13"/>
    </row>
    <row r="69" spans="2:16" ht="35.1" customHeight="1" x14ac:dyDescent="0.35">
      <c r="B69" s="5"/>
      <c r="C69" s="32">
        <v>45821</v>
      </c>
      <c r="D69" s="33"/>
      <c r="E69" s="34" t="s">
        <v>132</v>
      </c>
      <c r="F69" s="35" t="s">
        <v>52</v>
      </c>
      <c r="G69" s="35"/>
      <c r="H69" s="35" t="s">
        <v>133</v>
      </c>
      <c r="I69" s="17" t="s">
        <v>134</v>
      </c>
      <c r="J69" s="36"/>
      <c r="K69" s="36">
        <v>60180</v>
      </c>
      <c r="L69" s="19">
        <f t="shared" si="1"/>
        <v>923562788.99150991</v>
      </c>
      <c r="M69" s="7"/>
      <c r="O69" s="13"/>
      <c r="P69" s="13"/>
    </row>
    <row r="70" spans="2:16" ht="35.1" customHeight="1" x14ac:dyDescent="0.35">
      <c r="B70" s="5"/>
      <c r="C70" s="32">
        <v>45821</v>
      </c>
      <c r="D70" s="33"/>
      <c r="E70" s="34" t="s">
        <v>135</v>
      </c>
      <c r="F70" s="35" t="s">
        <v>126</v>
      </c>
      <c r="G70" s="35"/>
      <c r="H70" s="35" t="s">
        <v>136</v>
      </c>
      <c r="I70" s="17" t="s">
        <v>137</v>
      </c>
      <c r="J70" s="36"/>
      <c r="K70" s="36">
        <v>28320</v>
      </c>
      <c r="L70" s="19">
        <f t="shared" si="1"/>
        <v>923534468.99150991</v>
      </c>
      <c r="M70" s="7"/>
      <c r="O70" s="13"/>
      <c r="P70" s="13"/>
    </row>
    <row r="71" spans="2:16" ht="35.1" customHeight="1" x14ac:dyDescent="0.35">
      <c r="B71" s="5"/>
      <c r="C71" s="32">
        <v>45821</v>
      </c>
      <c r="D71" s="33"/>
      <c r="E71" s="34" t="s">
        <v>138</v>
      </c>
      <c r="F71" s="35" t="s">
        <v>83</v>
      </c>
      <c r="G71" s="35"/>
      <c r="H71" s="35" t="s">
        <v>139</v>
      </c>
      <c r="I71" s="17" t="s">
        <v>140</v>
      </c>
      <c r="J71" s="36"/>
      <c r="K71" s="36">
        <v>589262.5</v>
      </c>
      <c r="L71" s="19">
        <f t="shared" si="1"/>
        <v>922945206.49150991</v>
      </c>
      <c r="M71" s="7"/>
      <c r="O71" s="13"/>
      <c r="P71" s="13"/>
    </row>
    <row r="72" spans="2:16" ht="35.1" customHeight="1" x14ac:dyDescent="0.35">
      <c r="B72" s="5"/>
      <c r="C72" s="32">
        <v>45821</v>
      </c>
      <c r="D72" s="33"/>
      <c r="E72" s="34" t="s">
        <v>141</v>
      </c>
      <c r="F72" s="35" t="s">
        <v>142</v>
      </c>
      <c r="G72" s="35"/>
      <c r="H72" s="35" t="s">
        <v>143</v>
      </c>
      <c r="I72" s="17" t="s">
        <v>144</v>
      </c>
      <c r="J72" s="36"/>
      <c r="K72" s="36">
        <v>220116.87</v>
      </c>
      <c r="L72" s="19">
        <f t="shared" si="1"/>
        <v>922725089.62150991</v>
      </c>
      <c r="M72" s="7"/>
      <c r="O72" s="13"/>
      <c r="P72" s="13"/>
    </row>
    <row r="73" spans="2:16" ht="35.1" customHeight="1" x14ac:dyDescent="0.35">
      <c r="B73" s="5"/>
      <c r="C73" s="32">
        <v>45824</v>
      </c>
      <c r="D73" s="33"/>
      <c r="E73" s="34">
        <v>1929</v>
      </c>
      <c r="F73" s="35" t="s">
        <v>145</v>
      </c>
      <c r="G73" s="35"/>
      <c r="H73" s="35" t="s">
        <v>146</v>
      </c>
      <c r="I73" s="17" t="s">
        <v>147</v>
      </c>
      <c r="J73" s="36"/>
      <c r="K73" s="36">
        <v>109496.94</v>
      </c>
      <c r="L73" s="19">
        <f t="shared" si="1"/>
        <v>922615592.68150985</v>
      </c>
      <c r="M73" s="7"/>
      <c r="O73" s="13"/>
      <c r="P73" s="13"/>
    </row>
    <row r="74" spans="2:16" ht="35.1" customHeight="1" x14ac:dyDescent="0.35">
      <c r="B74" s="5"/>
      <c r="C74" s="32">
        <v>45824</v>
      </c>
      <c r="D74" s="33"/>
      <c r="E74" s="34">
        <v>1937</v>
      </c>
      <c r="F74" s="35" t="s">
        <v>148</v>
      </c>
      <c r="G74" s="35"/>
      <c r="H74" s="35" t="s">
        <v>149</v>
      </c>
      <c r="I74" s="17" t="s">
        <v>150</v>
      </c>
      <c r="J74" s="36"/>
      <c r="K74" s="36">
        <v>18408</v>
      </c>
      <c r="L74" s="19">
        <f t="shared" si="1"/>
        <v>922597184.68150985</v>
      </c>
      <c r="M74" s="7"/>
      <c r="O74" s="13"/>
      <c r="P74" s="13"/>
    </row>
    <row r="75" spans="2:16" ht="35.1" customHeight="1" x14ac:dyDescent="0.35">
      <c r="B75" s="5"/>
      <c r="C75" s="32">
        <v>45824</v>
      </c>
      <c r="D75" s="33"/>
      <c r="E75" s="34">
        <v>1939</v>
      </c>
      <c r="F75" s="35" t="s">
        <v>46</v>
      </c>
      <c r="G75" s="35"/>
      <c r="H75" s="35" t="s">
        <v>151</v>
      </c>
      <c r="I75" s="17" t="s">
        <v>152</v>
      </c>
      <c r="J75" s="36"/>
      <c r="K75" s="36">
        <v>103250</v>
      </c>
      <c r="L75" s="19">
        <f t="shared" si="1"/>
        <v>922493934.68150985</v>
      </c>
      <c r="M75" s="7"/>
      <c r="O75" s="13"/>
      <c r="P75" s="13"/>
    </row>
    <row r="76" spans="2:16" ht="35.1" customHeight="1" x14ac:dyDescent="0.35">
      <c r="B76" s="5"/>
      <c r="C76" s="32">
        <v>45824</v>
      </c>
      <c r="D76" s="33"/>
      <c r="E76" s="34">
        <v>1945</v>
      </c>
      <c r="F76" s="35" t="s">
        <v>153</v>
      </c>
      <c r="G76" s="35"/>
      <c r="H76" s="35" t="s">
        <v>154</v>
      </c>
      <c r="I76" s="17" t="s">
        <v>155</v>
      </c>
      <c r="J76" s="36"/>
      <c r="K76" s="36">
        <v>57348</v>
      </c>
      <c r="L76" s="19">
        <f t="shared" si="1"/>
        <v>922436586.68150985</v>
      </c>
      <c r="M76" s="7"/>
      <c r="O76" s="13"/>
      <c r="P76" s="13"/>
    </row>
    <row r="77" spans="2:16" ht="35.1" customHeight="1" x14ac:dyDescent="0.35">
      <c r="B77" s="5"/>
      <c r="C77" s="32">
        <v>45824</v>
      </c>
      <c r="D77" s="33"/>
      <c r="E77" s="34">
        <v>1947</v>
      </c>
      <c r="F77" s="35" t="s">
        <v>66</v>
      </c>
      <c r="G77" s="35"/>
      <c r="H77" s="35" t="s">
        <v>156</v>
      </c>
      <c r="I77" s="17" t="s">
        <v>157</v>
      </c>
      <c r="J77" s="36"/>
      <c r="K77" s="36">
        <v>103509.6</v>
      </c>
      <c r="L77" s="19">
        <f t="shared" si="1"/>
        <v>922333077.08150983</v>
      </c>
      <c r="M77" s="7"/>
      <c r="O77" s="13"/>
      <c r="P77" s="13"/>
    </row>
    <row r="78" spans="2:16" ht="35.1" customHeight="1" x14ac:dyDescent="0.35">
      <c r="B78" s="5"/>
      <c r="C78" s="32">
        <v>45824</v>
      </c>
      <c r="D78" s="33"/>
      <c r="E78" s="34">
        <v>1951</v>
      </c>
      <c r="F78" s="35" t="s">
        <v>52</v>
      </c>
      <c r="G78" s="35"/>
      <c r="H78" s="35" t="s">
        <v>158</v>
      </c>
      <c r="I78" s="17" t="s">
        <v>159</v>
      </c>
      <c r="J78" s="36"/>
      <c r="K78" s="36">
        <v>247800</v>
      </c>
      <c r="L78" s="19">
        <f t="shared" si="1"/>
        <v>922085277.08150983</v>
      </c>
      <c r="M78" s="7"/>
      <c r="O78" s="13"/>
      <c r="P78" s="13"/>
    </row>
    <row r="79" spans="2:16" ht="35.1" customHeight="1" x14ac:dyDescent="0.35">
      <c r="B79" s="5"/>
      <c r="C79" s="32">
        <v>45824</v>
      </c>
      <c r="D79" s="33"/>
      <c r="E79" s="34">
        <v>1957</v>
      </c>
      <c r="F79" s="35" t="s">
        <v>160</v>
      </c>
      <c r="G79" s="35"/>
      <c r="H79" s="35" t="s">
        <v>161</v>
      </c>
      <c r="I79" s="17" t="s">
        <v>162</v>
      </c>
      <c r="J79" s="36"/>
      <c r="K79" s="36">
        <v>1795.94</v>
      </c>
      <c r="L79" s="19">
        <f t="shared" si="1"/>
        <v>922083481.14150977</v>
      </c>
      <c r="M79" s="7"/>
      <c r="O79" s="13"/>
      <c r="P79" s="13"/>
    </row>
    <row r="80" spans="2:16" ht="35.1" customHeight="1" x14ac:dyDescent="0.35">
      <c r="B80" s="5"/>
      <c r="C80" s="32">
        <v>45824</v>
      </c>
      <c r="D80" s="33"/>
      <c r="E80" s="34">
        <v>1960</v>
      </c>
      <c r="F80" s="35" t="s">
        <v>163</v>
      </c>
      <c r="G80" s="35"/>
      <c r="H80" s="35" t="s">
        <v>164</v>
      </c>
      <c r="I80" s="17" t="s">
        <v>165</v>
      </c>
      <c r="J80" s="36"/>
      <c r="K80" s="36">
        <v>200000</v>
      </c>
      <c r="L80" s="19">
        <f t="shared" si="1"/>
        <v>921883481.14150977</v>
      </c>
      <c r="M80" s="7"/>
      <c r="O80" s="13"/>
      <c r="P80" s="13"/>
    </row>
    <row r="81" spans="2:16" ht="35.1" customHeight="1" x14ac:dyDescent="0.35">
      <c r="B81" s="5"/>
      <c r="C81" s="32">
        <v>45824</v>
      </c>
      <c r="D81" s="33"/>
      <c r="E81" s="34">
        <v>1963</v>
      </c>
      <c r="F81" s="35" t="s">
        <v>105</v>
      </c>
      <c r="G81" s="35"/>
      <c r="H81" s="35" t="s">
        <v>166</v>
      </c>
      <c r="I81" s="17" t="s">
        <v>167</v>
      </c>
      <c r="J81" s="36"/>
      <c r="K81" s="36">
        <v>435445.15</v>
      </c>
      <c r="L81" s="19">
        <f t="shared" si="1"/>
        <v>921448035.9915098</v>
      </c>
      <c r="M81" s="7"/>
      <c r="O81" s="13"/>
      <c r="P81" s="13"/>
    </row>
    <row r="82" spans="2:16" ht="35.1" customHeight="1" x14ac:dyDescent="0.35">
      <c r="B82" s="5"/>
      <c r="C82" s="32" t="s">
        <v>168</v>
      </c>
      <c r="D82" s="33"/>
      <c r="E82" s="34" t="s">
        <v>169</v>
      </c>
      <c r="F82" s="35" t="s">
        <v>62</v>
      </c>
      <c r="G82" s="35"/>
      <c r="H82" s="35" t="s">
        <v>170</v>
      </c>
      <c r="I82" s="17" t="s">
        <v>171</v>
      </c>
      <c r="J82" s="36"/>
      <c r="K82" s="36">
        <v>309750</v>
      </c>
      <c r="L82" s="19">
        <f t="shared" si="1"/>
        <v>921138285.9915098</v>
      </c>
      <c r="M82" s="7"/>
      <c r="O82" s="13"/>
      <c r="P82" s="13"/>
    </row>
    <row r="83" spans="2:16" ht="35.1" customHeight="1" x14ac:dyDescent="0.35">
      <c r="B83" s="5"/>
      <c r="C83" s="32" t="s">
        <v>168</v>
      </c>
      <c r="D83" s="33"/>
      <c r="E83" s="34" t="s">
        <v>172</v>
      </c>
      <c r="F83" s="35" t="s">
        <v>160</v>
      </c>
      <c r="G83" s="35"/>
      <c r="H83" s="35" t="s">
        <v>173</v>
      </c>
      <c r="I83" s="17" t="s">
        <v>174</v>
      </c>
      <c r="J83" s="36"/>
      <c r="K83" s="36">
        <v>18247.39</v>
      </c>
      <c r="L83" s="19">
        <f t="shared" si="1"/>
        <v>921120038.60150981</v>
      </c>
      <c r="M83" s="7"/>
      <c r="O83" s="13"/>
      <c r="P83" s="13"/>
    </row>
    <row r="84" spans="2:16" ht="35.1" customHeight="1" x14ac:dyDescent="0.35">
      <c r="B84" s="5"/>
      <c r="C84" s="32" t="s">
        <v>168</v>
      </c>
      <c r="D84" s="33"/>
      <c r="E84" s="34" t="s">
        <v>175</v>
      </c>
      <c r="F84" s="35" t="s">
        <v>176</v>
      </c>
      <c r="G84" s="35"/>
      <c r="H84" s="35" t="s">
        <v>177</v>
      </c>
      <c r="I84" s="17" t="s">
        <v>178</v>
      </c>
      <c r="J84" s="36"/>
      <c r="K84" s="36">
        <v>25000</v>
      </c>
      <c r="L84" s="19">
        <f t="shared" si="1"/>
        <v>921095038.60150981</v>
      </c>
      <c r="M84" s="7"/>
      <c r="O84" s="13"/>
      <c r="P84" s="13"/>
    </row>
    <row r="85" spans="2:16" ht="35.1" customHeight="1" x14ac:dyDescent="0.35">
      <c r="B85" s="5"/>
      <c r="C85" s="32" t="s">
        <v>168</v>
      </c>
      <c r="D85" s="33"/>
      <c r="E85" s="34" t="s">
        <v>179</v>
      </c>
      <c r="F85" s="35" t="s">
        <v>180</v>
      </c>
      <c r="G85" s="35"/>
      <c r="H85" s="35" t="s">
        <v>181</v>
      </c>
      <c r="I85" s="17" t="s">
        <v>182</v>
      </c>
      <c r="J85" s="36"/>
      <c r="K85" s="36">
        <v>396775</v>
      </c>
      <c r="L85" s="19">
        <f t="shared" si="1"/>
        <v>920698263.60150981</v>
      </c>
      <c r="M85" s="7"/>
      <c r="O85" s="13"/>
      <c r="P85" s="13"/>
    </row>
    <row r="86" spans="2:16" ht="35.1" customHeight="1" x14ac:dyDescent="0.35">
      <c r="B86" s="5"/>
      <c r="C86" s="32" t="s">
        <v>168</v>
      </c>
      <c r="D86" s="33"/>
      <c r="E86" s="34" t="s">
        <v>183</v>
      </c>
      <c r="F86" s="35" t="s">
        <v>28</v>
      </c>
      <c r="G86" s="35"/>
      <c r="H86" s="35" t="s">
        <v>184</v>
      </c>
      <c r="I86" s="17" t="s">
        <v>185</v>
      </c>
      <c r="J86" s="36"/>
      <c r="K86" s="36">
        <v>75520</v>
      </c>
      <c r="L86" s="19">
        <f t="shared" si="1"/>
        <v>920622743.60150981</v>
      </c>
      <c r="M86" s="7"/>
      <c r="O86" s="13"/>
      <c r="P86" s="13"/>
    </row>
    <row r="87" spans="2:16" ht="35.1" customHeight="1" x14ac:dyDescent="0.35">
      <c r="B87" s="5"/>
      <c r="C87" s="32" t="s">
        <v>168</v>
      </c>
      <c r="D87" s="33"/>
      <c r="E87" s="34" t="s">
        <v>186</v>
      </c>
      <c r="F87" s="35" t="s">
        <v>187</v>
      </c>
      <c r="G87" s="35"/>
      <c r="H87" s="35" t="s">
        <v>188</v>
      </c>
      <c r="I87" s="17" t="s">
        <v>189</v>
      </c>
      <c r="J87" s="36"/>
      <c r="K87" s="36">
        <v>4939200.0199999996</v>
      </c>
      <c r="L87" s="19">
        <f t="shared" si="1"/>
        <v>915683543.58150983</v>
      </c>
      <c r="M87" s="7"/>
      <c r="O87" s="13"/>
      <c r="P87" s="13"/>
    </row>
    <row r="88" spans="2:16" ht="35.1" customHeight="1" x14ac:dyDescent="0.35">
      <c r="B88" s="5"/>
      <c r="C88" s="32" t="s">
        <v>168</v>
      </c>
      <c r="D88" s="33"/>
      <c r="E88" s="34" t="s">
        <v>190</v>
      </c>
      <c r="F88" s="35" t="s">
        <v>191</v>
      </c>
      <c r="G88" s="35"/>
      <c r="H88" s="35" t="s">
        <v>161</v>
      </c>
      <c r="I88" s="17" t="s">
        <v>192</v>
      </c>
      <c r="J88" s="36"/>
      <c r="K88" s="36">
        <v>29764.79</v>
      </c>
      <c r="L88" s="19">
        <f t="shared" si="1"/>
        <v>915653778.79150987</v>
      </c>
      <c r="M88" s="7"/>
      <c r="O88" s="13"/>
      <c r="P88" s="13"/>
    </row>
    <row r="89" spans="2:16" ht="35.1" customHeight="1" x14ac:dyDescent="0.35">
      <c r="B89" s="5"/>
      <c r="C89" s="32" t="s">
        <v>168</v>
      </c>
      <c r="D89" s="33"/>
      <c r="E89" s="34" t="s">
        <v>193</v>
      </c>
      <c r="F89" s="35" t="s">
        <v>194</v>
      </c>
      <c r="G89" s="35"/>
      <c r="H89" s="35" t="s">
        <v>195</v>
      </c>
      <c r="I89" s="17" t="s">
        <v>196</v>
      </c>
      <c r="J89" s="36"/>
      <c r="K89" s="36">
        <v>5800</v>
      </c>
      <c r="L89" s="19">
        <f t="shared" si="1"/>
        <v>915647978.79150987</v>
      </c>
      <c r="M89" s="7"/>
      <c r="O89" s="13"/>
      <c r="P89" s="13"/>
    </row>
    <row r="90" spans="2:16" ht="35.1" customHeight="1" x14ac:dyDescent="0.35">
      <c r="B90" s="5"/>
      <c r="C90" s="32">
        <v>45826</v>
      </c>
      <c r="D90" s="33"/>
      <c r="E90" s="34">
        <v>2000</v>
      </c>
      <c r="F90" s="35" t="s">
        <v>197</v>
      </c>
      <c r="G90" s="35"/>
      <c r="H90" s="35" t="s">
        <v>198</v>
      </c>
      <c r="I90" s="17" t="s">
        <v>199</v>
      </c>
      <c r="J90" s="36"/>
      <c r="K90" s="36">
        <v>4177803.68</v>
      </c>
      <c r="L90" s="19">
        <f t="shared" si="1"/>
        <v>911470175.11150992</v>
      </c>
      <c r="M90" s="7"/>
      <c r="O90" s="13"/>
      <c r="P90" s="13"/>
    </row>
    <row r="91" spans="2:16" ht="35.1" customHeight="1" x14ac:dyDescent="0.35">
      <c r="B91" s="5"/>
      <c r="C91" s="32">
        <v>45826</v>
      </c>
      <c r="D91" s="33"/>
      <c r="E91" s="34">
        <v>2004</v>
      </c>
      <c r="F91" s="35" t="s">
        <v>200</v>
      </c>
      <c r="G91" s="35"/>
      <c r="H91" s="35" t="s">
        <v>201</v>
      </c>
      <c r="I91" s="17" t="s">
        <v>202</v>
      </c>
      <c r="J91" s="36"/>
      <c r="K91" s="36">
        <v>7491672.0300000003</v>
      </c>
      <c r="L91" s="19">
        <f t="shared" si="1"/>
        <v>903978503.08150995</v>
      </c>
      <c r="M91" s="7"/>
      <c r="O91" s="13"/>
      <c r="P91" s="13"/>
    </row>
    <row r="92" spans="2:16" ht="35.1" customHeight="1" x14ac:dyDescent="0.35">
      <c r="B92" s="5"/>
      <c r="C92" s="32">
        <v>45826</v>
      </c>
      <c r="D92" s="33" t="s">
        <v>203</v>
      </c>
      <c r="E92" s="34"/>
      <c r="F92" s="35"/>
      <c r="G92" s="35"/>
      <c r="H92" s="35" t="s">
        <v>56</v>
      </c>
      <c r="I92" s="17" t="s">
        <v>204</v>
      </c>
      <c r="J92" s="36">
        <v>146662992.61521</v>
      </c>
      <c r="K92" s="36"/>
      <c r="L92" s="19">
        <f t="shared" si="1"/>
        <v>1050641495.6967199</v>
      </c>
      <c r="M92" s="7"/>
      <c r="O92" s="13"/>
      <c r="P92" s="13"/>
    </row>
    <row r="93" spans="2:16" ht="35.1" customHeight="1" x14ac:dyDescent="0.35">
      <c r="B93" s="5"/>
      <c r="C93" s="32">
        <v>45828</v>
      </c>
      <c r="D93" s="33"/>
      <c r="E93" s="34">
        <v>2013</v>
      </c>
      <c r="F93" s="35" t="s">
        <v>205</v>
      </c>
      <c r="G93" s="35"/>
      <c r="H93" s="35" t="s">
        <v>206</v>
      </c>
      <c r="I93" s="17" t="s">
        <v>207</v>
      </c>
      <c r="J93" s="36"/>
      <c r="K93" s="36">
        <v>168428.11</v>
      </c>
      <c r="L93" s="19">
        <f t="shared" si="1"/>
        <v>1050473067.5867199</v>
      </c>
      <c r="M93" s="7"/>
      <c r="O93" s="13"/>
      <c r="P93" s="13"/>
    </row>
    <row r="94" spans="2:16" ht="35.1" customHeight="1" x14ac:dyDescent="0.35">
      <c r="B94" s="5"/>
      <c r="C94" s="32">
        <v>45828</v>
      </c>
      <c r="D94" s="33"/>
      <c r="E94" s="34">
        <v>2017</v>
      </c>
      <c r="F94" s="35" t="s">
        <v>99</v>
      </c>
      <c r="G94" s="35"/>
      <c r="H94" s="35" t="s">
        <v>208</v>
      </c>
      <c r="I94" s="17" t="s">
        <v>209</v>
      </c>
      <c r="J94" s="36"/>
      <c r="K94" s="36">
        <v>128355.04</v>
      </c>
      <c r="L94" s="19">
        <f t="shared" si="1"/>
        <v>1050344712.5467199</v>
      </c>
      <c r="M94" s="7"/>
      <c r="O94" s="13"/>
      <c r="P94" s="13"/>
    </row>
    <row r="95" spans="2:16" ht="35.1" customHeight="1" x14ac:dyDescent="0.35">
      <c r="B95" s="5"/>
      <c r="C95" s="32">
        <v>45828</v>
      </c>
      <c r="D95" s="33"/>
      <c r="E95" s="34">
        <v>2022</v>
      </c>
      <c r="F95" s="35" t="s">
        <v>43</v>
      </c>
      <c r="G95" s="35"/>
      <c r="H95" s="35" t="s">
        <v>210</v>
      </c>
      <c r="I95" s="17" t="s">
        <v>211</v>
      </c>
      <c r="J95" s="36"/>
      <c r="K95" s="36">
        <v>13510137.84</v>
      </c>
      <c r="L95" s="19">
        <f t="shared" si="1"/>
        <v>1036834574.7067199</v>
      </c>
      <c r="M95" s="7"/>
      <c r="O95" s="13"/>
      <c r="P95" s="13"/>
    </row>
    <row r="96" spans="2:16" ht="35.1" customHeight="1" x14ac:dyDescent="0.35">
      <c r="B96" s="5"/>
      <c r="C96" s="32" t="s">
        <v>212</v>
      </c>
      <c r="D96" s="33"/>
      <c r="E96" s="34" t="s">
        <v>213</v>
      </c>
      <c r="F96" s="35" t="s">
        <v>214</v>
      </c>
      <c r="G96" s="35"/>
      <c r="H96" s="35" t="s">
        <v>56</v>
      </c>
      <c r="I96" s="17" t="s">
        <v>215</v>
      </c>
      <c r="J96" s="36"/>
      <c r="K96" s="36">
        <v>2110000</v>
      </c>
      <c r="L96" s="19">
        <f t="shared" si="1"/>
        <v>1034724574.7067199</v>
      </c>
      <c r="M96" s="7"/>
      <c r="O96" s="13"/>
      <c r="P96" s="13"/>
    </row>
    <row r="97" spans="2:16" ht="35.1" customHeight="1" x14ac:dyDescent="0.35">
      <c r="B97" s="5"/>
      <c r="C97" s="32" t="s">
        <v>216</v>
      </c>
      <c r="D97" s="33"/>
      <c r="E97" s="34" t="s">
        <v>217</v>
      </c>
      <c r="F97" s="35" t="s">
        <v>200</v>
      </c>
      <c r="G97" s="35"/>
      <c r="H97" s="35" t="s">
        <v>218</v>
      </c>
      <c r="I97" s="17" t="s">
        <v>219</v>
      </c>
      <c r="J97" s="36"/>
      <c r="K97" s="36">
        <v>8929301.9399999995</v>
      </c>
      <c r="L97" s="19">
        <f t="shared" ref="L97:L140" si="2">+L96+J97-K97</f>
        <v>1025795272.7667198</v>
      </c>
      <c r="M97" s="7"/>
      <c r="O97" s="13"/>
      <c r="P97" s="13"/>
    </row>
    <row r="98" spans="2:16" ht="35.1" customHeight="1" x14ac:dyDescent="0.35">
      <c r="B98" s="5"/>
      <c r="C98" s="32" t="s">
        <v>216</v>
      </c>
      <c r="D98" s="33"/>
      <c r="E98" s="34" t="s">
        <v>220</v>
      </c>
      <c r="F98" s="35" t="s">
        <v>28</v>
      </c>
      <c r="G98" s="35"/>
      <c r="H98" s="35" t="s">
        <v>29</v>
      </c>
      <c r="I98" s="17" t="s">
        <v>221</v>
      </c>
      <c r="J98" s="36"/>
      <c r="K98" s="36">
        <v>70800</v>
      </c>
      <c r="L98" s="19">
        <f t="shared" si="2"/>
        <v>1025724472.7667198</v>
      </c>
      <c r="M98" s="7"/>
      <c r="O98" s="13"/>
      <c r="P98" s="13"/>
    </row>
    <row r="99" spans="2:16" ht="35.1" customHeight="1" x14ac:dyDescent="0.35">
      <c r="B99" s="5"/>
      <c r="C99" s="32" t="s">
        <v>216</v>
      </c>
      <c r="D99" s="33"/>
      <c r="E99" s="34" t="s">
        <v>222</v>
      </c>
      <c r="F99" s="35" t="s">
        <v>223</v>
      </c>
      <c r="G99" s="35"/>
      <c r="H99" s="35" t="s">
        <v>224</v>
      </c>
      <c r="I99" s="17" t="s">
        <v>225</v>
      </c>
      <c r="J99" s="36"/>
      <c r="K99" s="36">
        <v>101952</v>
      </c>
      <c r="L99" s="19">
        <f t="shared" si="2"/>
        <v>1025622520.7667198</v>
      </c>
      <c r="M99" s="7"/>
      <c r="O99" s="13"/>
      <c r="P99" s="13"/>
    </row>
    <row r="100" spans="2:16" ht="35.1" customHeight="1" x14ac:dyDescent="0.35">
      <c r="B100" s="5"/>
      <c r="C100" s="32" t="s">
        <v>216</v>
      </c>
      <c r="D100" s="33"/>
      <c r="E100" s="34" t="s">
        <v>226</v>
      </c>
      <c r="F100" s="35" t="s">
        <v>102</v>
      </c>
      <c r="G100" s="35"/>
      <c r="H100" s="35" t="s">
        <v>227</v>
      </c>
      <c r="I100" s="17" t="s">
        <v>228</v>
      </c>
      <c r="J100" s="36"/>
      <c r="K100" s="36">
        <v>14190</v>
      </c>
      <c r="L100" s="19">
        <f t="shared" si="2"/>
        <v>1025608330.7667198</v>
      </c>
      <c r="M100" s="7"/>
      <c r="O100" s="13"/>
      <c r="P100" s="13"/>
    </row>
    <row r="101" spans="2:16" ht="35.1" customHeight="1" x14ac:dyDescent="0.35">
      <c r="B101" s="5"/>
      <c r="C101" s="32" t="s">
        <v>216</v>
      </c>
      <c r="D101" s="33"/>
      <c r="E101" s="34" t="s">
        <v>229</v>
      </c>
      <c r="F101" s="35" t="s">
        <v>230</v>
      </c>
      <c r="G101" s="35"/>
      <c r="H101" s="35" t="s">
        <v>227</v>
      </c>
      <c r="I101" s="17" t="s">
        <v>231</v>
      </c>
      <c r="J101" s="36"/>
      <c r="K101" s="36">
        <v>53929.54</v>
      </c>
      <c r="L101" s="19">
        <f t="shared" si="2"/>
        <v>1025554401.2267199</v>
      </c>
      <c r="M101" s="7"/>
      <c r="O101" s="13"/>
      <c r="P101" s="13"/>
    </row>
    <row r="102" spans="2:16" ht="35.1" customHeight="1" x14ac:dyDescent="0.35">
      <c r="B102" s="5"/>
      <c r="C102" s="32" t="s">
        <v>216</v>
      </c>
      <c r="D102" s="33" t="s">
        <v>232</v>
      </c>
      <c r="E102" s="34"/>
      <c r="F102" s="35"/>
      <c r="G102" s="35"/>
      <c r="H102" s="35" t="s">
        <v>56</v>
      </c>
      <c r="I102" s="17" t="s">
        <v>233</v>
      </c>
      <c r="J102" s="36">
        <v>3140976.5906640003</v>
      </c>
      <c r="K102" s="36"/>
      <c r="L102" s="19">
        <f t="shared" si="2"/>
        <v>1028695377.8173839</v>
      </c>
      <c r="M102" s="7"/>
      <c r="O102" s="13"/>
      <c r="P102" s="13"/>
    </row>
    <row r="103" spans="2:16" ht="35.1" customHeight="1" x14ac:dyDescent="0.35">
      <c r="B103" s="5"/>
      <c r="C103" s="32" t="s">
        <v>234</v>
      </c>
      <c r="D103" s="33"/>
      <c r="E103" s="34" t="s">
        <v>235</v>
      </c>
      <c r="F103" s="35" t="s">
        <v>236</v>
      </c>
      <c r="G103" s="35"/>
      <c r="H103" s="35" t="s">
        <v>237</v>
      </c>
      <c r="I103" s="17" t="s">
        <v>238</v>
      </c>
      <c r="J103" s="36"/>
      <c r="K103" s="36">
        <v>15688121.800000001</v>
      </c>
      <c r="L103" s="19">
        <f t="shared" si="2"/>
        <v>1013007256.0173839</v>
      </c>
      <c r="M103" s="7"/>
      <c r="O103" s="13"/>
      <c r="P103" s="13"/>
    </row>
    <row r="104" spans="2:16" ht="35.1" customHeight="1" x14ac:dyDescent="0.35">
      <c r="B104" s="5"/>
      <c r="C104" s="32" t="s">
        <v>234</v>
      </c>
      <c r="D104" s="33"/>
      <c r="E104" s="34" t="s">
        <v>239</v>
      </c>
      <c r="F104" s="35" t="s">
        <v>214</v>
      </c>
      <c r="G104" s="35"/>
      <c r="H104" s="35" t="s">
        <v>56</v>
      </c>
      <c r="I104" s="17" t="s">
        <v>240</v>
      </c>
      <c r="J104" s="36"/>
      <c r="K104" s="36">
        <v>12723500</v>
      </c>
      <c r="L104" s="19">
        <f t="shared" si="2"/>
        <v>1000283756.0173839</v>
      </c>
      <c r="M104" s="7"/>
      <c r="O104" s="13"/>
      <c r="P104" s="13"/>
    </row>
    <row r="105" spans="2:16" ht="35.1" customHeight="1" x14ac:dyDescent="0.35">
      <c r="B105" s="5"/>
      <c r="C105" s="32" t="s">
        <v>234</v>
      </c>
      <c r="D105" s="33"/>
      <c r="E105" s="34" t="s">
        <v>241</v>
      </c>
      <c r="F105" s="35" t="s">
        <v>242</v>
      </c>
      <c r="G105" s="35"/>
      <c r="H105" s="35" t="s">
        <v>67</v>
      </c>
      <c r="I105" s="17" t="s">
        <v>243</v>
      </c>
      <c r="J105" s="36"/>
      <c r="K105" s="36">
        <v>155444</v>
      </c>
      <c r="L105" s="19">
        <f t="shared" si="2"/>
        <v>1000128312.0173839</v>
      </c>
      <c r="M105" s="7"/>
      <c r="O105" s="13"/>
      <c r="P105" s="13"/>
    </row>
    <row r="106" spans="2:16" ht="35.1" customHeight="1" x14ac:dyDescent="0.35">
      <c r="B106" s="5"/>
      <c r="C106" s="32" t="s">
        <v>234</v>
      </c>
      <c r="D106" s="33"/>
      <c r="E106" s="34" t="s">
        <v>244</v>
      </c>
      <c r="F106" s="35" t="s">
        <v>200</v>
      </c>
      <c r="G106" s="35"/>
      <c r="H106" s="35" t="s">
        <v>245</v>
      </c>
      <c r="I106" s="17" t="s">
        <v>246</v>
      </c>
      <c r="J106" s="36"/>
      <c r="K106" s="36">
        <v>4822363.5199999996</v>
      </c>
      <c r="L106" s="19">
        <f t="shared" si="2"/>
        <v>995305948.49738395</v>
      </c>
      <c r="M106" s="7"/>
      <c r="O106" s="13"/>
      <c r="P106" s="13"/>
    </row>
    <row r="107" spans="2:16" ht="35.1" customHeight="1" x14ac:dyDescent="0.35">
      <c r="B107" s="5"/>
      <c r="C107" s="32" t="s">
        <v>234</v>
      </c>
      <c r="D107" s="33"/>
      <c r="E107" s="34" t="s">
        <v>247</v>
      </c>
      <c r="F107" s="35" t="s">
        <v>99</v>
      </c>
      <c r="G107" s="35"/>
      <c r="H107" s="35" t="s">
        <v>248</v>
      </c>
      <c r="I107" s="17" t="s">
        <v>249</v>
      </c>
      <c r="J107" s="36"/>
      <c r="K107" s="36">
        <v>105167.5</v>
      </c>
      <c r="L107" s="19">
        <f t="shared" si="2"/>
        <v>995200780.99738395</v>
      </c>
      <c r="M107" s="7"/>
      <c r="O107" s="13"/>
      <c r="P107" s="13"/>
    </row>
    <row r="108" spans="2:16" ht="35.1" customHeight="1" x14ac:dyDescent="0.35">
      <c r="B108" s="5"/>
      <c r="C108" s="32" t="s">
        <v>234</v>
      </c>
      <c r="D108" s="33"/>
      <c r="E108" s="34" t="s">
        <v>250</v>
      </c>
      <c r="F108" s="35" t="s">
        <v>99</v>
      </c>
      <c r="G108" s="35"/>
      <c r="H108" s="35" t="s">
        <v>248</v>
      </c>
      <c r="I108" s="17" t="s">
        <v>251</v>
      </c>
      <c r="J108" s="36"/>
      <c r="K108" s="36">
        <v>16520</v>
      </c>
      <c r="L108" s="19">
        <f t="shared" si="2"/>
        <v>995184260.99738395</v>
      </c>
      <c r="M108" s="7"/>
      <c r="O108" s="13"/>
      <c r="P108" s="13"/>
    </row>
    <row r="109" spans="2:16" ht="35.1" customHeight="1" x14ac:dyDescent="0.35">
      <c r="B109" s="5"/>
      <c r="C109" s="32" t="s">
        <v>234</v>
      </c>
      <c r="D109" s="33"/>
      <c r="E109" s="34" t="s">
        <v>252</v>
      </c>
      <c r="F109" s="35" t="s">
        <v>253</v>
      </c>
      <c r="G109" s="35"/>
      <c r="H109" s="35" t="s">
        <v>254</v>
      </c>
      <c r="I109" s="17" t="s">
        <v>255</v>
      </c>
      <c r="J109" s="36"/>
      <c r="K109" s="36">
        <v>467280</v>
      </c>
      <c r="L109" s="19">
        <f t="shared" si="2"/>
        <v>994716980.99738395</v>
      </c>
      <c r="M109" s="7"/>
      <c r="O109" s="13"/>
      <c r="P109" s="13"/>
    </row>
    <row r="110" spans="2:16" ht="35.1" customHeight="1" x14ac:dyDescent="0.35">
      <c r="B110" s="5"/>
      <c r="C110" s="32" t="s">
        <v>234</v>
      </c>
      <c r="D110" s="33"/>
      <c r="E110" s="34" t="s">
        <v>256</v>
      </c>
      <c r="F110" s="35" t="s">
        <v>86</v>
      </c>
      <c r="G110" s="35"/>
      <c r="H110" s="35" t="s">
        <v>56</v>
      </c>
      <c r="I110" s="17" t="s">
        <v>257</v>
      </c>
      <c r="J110" s="36"/>
      <c r="K110" s="36">
        <v>256100</v>
      </c>
      <c r="L110" s="19">
        <f t="shared" si="2"/>
        <v>994460880.99738395</v>
      </c>
      <c r="M110" s="7"/>
      <c r="O110" s="13"/>
      <c r="P110" s="13"/>
    </row>
    <row r="111" spans="2:16" ht="35.1" customHeight="1" x14ac:dyDescent="0.35">
      <c r="B111" s="5"/>
      <c r="C111" s="32" t="s">
        <v>234</v>
      </c>
      <c r="D111" s="33"/>
      <c r="E111" s="34" t="s">
        <v>258</v>
      </c>
      <c r="F111" s="35" t="s">
        <v>259</v>
      </c>
      <c r="G111" s="35"/>
      <c r="H111" s="35" t="s">
        <v>56</v>
      </c>
      <c r="I111" s="17" t="s">
        <v>260</v>
      </c>
      <c r="J111" s="36"/>
      <c r="K111" s="36">
        <v>127943.17</v>
      </c>
      <c r="L111" s="19">
        <f t="shared" si="2"/>
        <v>994332937.827384</v>
      </c>
      <c r="M111" s="7"/>
      <c r="O111" s="13">
        <f>2399395.33+8268607.92+4177803.68</f>
        <v>14845806.93</v>
      </c>
      <c r="P111" s="13"/>
    </row>
    <row r="112" spans="2:16" ht="35.1" customHeight="1" x14ac:dyDescent="0.35">
      <c r="B112" s="5"/>
      <c r="C112" s="32" t="s">
        <v>261</v>
      </c>
      <c r="D112" s="33"/>
      <c r="E112" s="34" t="s">
        <v>262</v>
      </c>
      <c r="F112" s="35" t="s">
        <v>263</v>
      </c>
      <c r="G112" s="35"/>
      <c r="H112" s="35" t="s">
        <v>264</v>
      </c>
      <c r="I112" s="17" t="s">
        <v>265</v>
      </c>
      <c r="J112" s="36"/>
      <c r="K112" s="36">
        <v>5371438.8799999999</v>
      </c>
      <c r="L112" s="19">
        <f t="shared" si="2"/>
        <v>988961498.947384</v>
      </c>
      <c r="M112" s="7"/>
      <c r="O112" s="13"/>
      <c r="P112" s="13"/>
    </row>
    <row r="113" spans="2:16" ht="35.1" customHeight="1" x14ac:dyDescent="0.35">
      <c r="B113" s="5"/>
      <c r="C113" s="32" t="s">
        <v>261</v>
      </c>
      <c r="D113" s="33"/>
      <c r="E113" s="34" t="s">
        <v>266</v>
      </c>
      <c r="F113" s="35" t="s">
        <v>267</v>
      </c>
      <c r="G113" s="35"/>
      <c r="H113" s="35" t="s">
        <v>268</v>
      </c>
      <c r="I113" s="17" t="s">
        <v>269</v>
      </c>
      <c r="J113" s="36"/>
      <c r="K113" s="36">
        <v>1494849.07</v>
      </c>
      <c r="L113" s="19">
        <f t="shared" si="2"/>
        <v>987466649.87738395</v>
      </c>
      <c r="M113" s="7"/>
      <c r="O113" s="13"/>
      <c r="P113" s="13"/>
    </row>
    <row r="114" spans="2:16" ht="35.1" customHeight="1" x14ac:dyDescent="0.35">
      <c r="B114" s="5"/>
      <c r="C114" s="32">
        <v>45835</v>
      </c>
      <c r="D114" s="33"/>
      <c r="E114" s="34">
        <v>2158</v>
      </c>
      <c r="F114" s="35" t="s">
        <v>86</v>
      </c>
      <c r="G114" s="35"/>
      <c r="H114" s="35" t="s">
        <v>56</v>
      </c>
      <c r="I114" s="17" t="s">
        <v>270</v>
      </c>
      <c r="J114" s="36"/>
      <c r="K114" s="36">
        <v>156412.5</v>
      </c>
      <c r="L114" s="19">
        <f t="shared" si="2"/>
        <v>987310237.37738395</v>
      </c>
      <c r="M114" s="7"/>
      <c r="O114" s="13"/>
      <c r="P114" s="13"/>
    </row>
    <row r="115" spans="2:16" ht="35.1" customHeight="1" x14ac:dyDescent="0.35">
      <c r="B115" s="5"/>
      <c r="C115" s="32">
        <v>45835</v>
      </c>
      <c r="D115" s="33"/>
      <c r="E115" s="34">
        <v>2160</v>
      </c>
      <c r="F115" s="35" t="s">
        <v>52</v>
      </c>
      <c r="G115" s="35"/>
      <c r="H115" s="35" t="s">
        <v>271</v>
      </c>
      <c r="I115" s="17" t="s">
        <v>272</v>
      </c>
      <c r="J115" s="36"/>
      <c r="K115" s="36">
        <v>156350</v>
      </c>
      <c r="L115" s="19">
        <f t="shared" si="2"/>
        <v>987153887.37738395</v>
      </c>
      <c r="M115" s="7"/>
      <c r="O115" s="13"/>
      <c r="P115" s="13"/>
    </row>
    <row r="116" spans="2:16" ht="35.1" customHeight="1" x14ac:dyDescent="0.35">
      <c r="B116" s="5"/>
      <c r="C116" s="32">
        <v>45835</v>
      </c>
      <c r="D116" s="33"/>
      <c r="E116" s="34">
        <v>2163</v>
      </c>
      <c r="F116" s="35" t="s">
        <v>142</v>
      </c>
      <c r="G116" s="35"/>
      <c r="H116" s="35" t="s">
        <v>273</v>
      </c>
      <c r="I116" s="17" t="s">
        <v>274</v>
      </c>
      <c r="J116" s="36"/>
      <c r="K116" s="36">
        <v>486750</v>
      </c>
      <c r="L116" s="19">
        <f t="shared" si="2"/>
        <v>986667137.37738395</v>
      </c>
      <c r="M116" s="7"/>
      <c r="O116" s="13"/>
      <c r="P116" s="13"/>
    </row>
    <row r="117" spans="2:16" ht="35.1" customHeight="1" x14ac:dyDescent="0.35">
      <c r="B117" s="5"/>
      <c r="C117" s="32">
        <v>45835</v>
      </c>
      <c r="D117" s="33"/>
      <c r="E117" s="34">
        <v>2165</v>
      </c>
      <c r="F117" s="35" t="s">
        <v>275</v>
      </c>
      <c r="G117" s="35"/>
      <c r="H117" s="35" t="s">
        <v>276</v>
      </c>
      <c r="I117" s="17" t="s">
        <v>277</v>
      </c>
      <c r="J117" s="36"/>
      <c r="K117" s="36">
        <v>350000</v>
      </c>
      <c r="L117" s="19">
        <f t="shared" si="2"/>
        <v>986317137.37738395</v>
      </c>
      <c r="M117" s="7"/>
      <c r="O117" s="13"/>
      <c r="P117" s="13"/>
    </row>
    <row r="118" spans="2:16" ht="35.1" customHeight="1" x14ac:dyDescent="0.35">
      <c r="B118" s="5"/>
      <c r="C118" s="32">
        <v>45835</v>
      </c>
      <c r="D118" s="33"/>
      <c r="E118" s="34">
        <v>2177</v>
      </c>
      <c r="F118" s="35" t="s">
        <v>28</v>
      </c>
      <c r="G118" s="35"/>
      <c r="H118" s="35" t="s">
        <v>278</v>
      </c>
      <c r="I118" s="17" t="s">
        <v>279</v>
      </c>
      <c r="J118" s="36"/>
      <c r="K118" s="36">
        <v>12980</v>
      </c>
      <c r="L118" s="19">
        <f t="shared" si="2"/>
        <v>986304157.37738395</v>
      </c>
      <c r="M118" s="7"/>
      <c r="O118" s="13"/>
      <c r="P118" s="13"/>
    </row>
    <row r="119" spans="2:16" ht="35.1" customHeight="1" x14ac:dyDescent="0.35">
      <c r="B119" s="5"/>
      <c r="C119" s="32">
        <v>45835</v>
      </c>
      <c r="D119" s="33"/>
      <c r="E119" s="34">
        <v>2181</v>
      </c>
      <c r="F119" s="35" t="s">
        <v>280</v>
      </c>
      <c r="G119" s="35"/>
      <c r="H119" s="35" t="s">
        <v>281</v>
      </c>
      <c r="I119" s="17" t="s">
        <v>282</v>
      </c>
      <c r="J119" s="36"/>
      <c r="K119" s="36">
        <v>2870327.15</v>
      </c>
      <c r="L119" s="19">
        <f t="shared" si="2"/>
        <v>983433830.22738397</v>
      </c>
      <c r="M119" s="7"/>
      <c r="O119" s="13"/>
      <c r="P119" s="13"/>
    </row>
    <row r="120" spans="2:16" ht="35.1" customHeight="1" x14ac:dyDescent="0.35">
      <c r="B120" s="5"/>
      <c r="C120" s="32">
        <v>45835</v>
      </c>
      <c r="D120" s="33"/>
      <c r="E120" s="34">
        <v>2184</v>
      </c>
      <c r="F120" s="35" t="s">
        <v>99</v>
      </c>
      <c r="G120" s="35"/>
      <c r="H120" s="35" t="s">
        <v>208</v>
      </c>
      <c r="I120" s="17" t="s">
        <v>283</v>
      </c>
      <c r="J120" s="36"/>
      <c r="K120" s="36">
        <v>305379.48</v>
      </c>
      <c r="L120" s="19">
        <f t="shared" si="2"/>
        <v>983128450.74738395</v>
      </c>
      <c r="M120" s="7"/>
      <c r="O120" s="13"/>
      <c r="P120" s="13"/>
    </row>
    <row r="121" spans="2:16" ht="35.1" customHeight="1" x14ac:dyDescent="0.35">
      <c r="B121" s="5"/>
      <c r="C121" s="32">
        <v>45835</v>
      </c>
      <c r="D121" s="33"/>
      <c r="E121" s="34">
        <v>2188</v>
      </c>
      <c r="F121" s="35" t="s">
        <v>284</v>
      </c>
      <c r="G121" s="35"/>
      <c r="H121" s="35" t="s">
        <v>285</v>
      </c>
      <c r="I121" s="17" t="s">
        <v>286</v>
      </c>
      <c r="J121" s="36"/>
      <c r="K121" s="36">
        <v>2808601.79</v>
      </c>
      <c r="L121" s="19">
        <f t="shared" si="2"/>
        <v>980319848.95738399</v>
      </c>
      <c r="M121" s="7"/>
      <c r="O121" s="13"/>
      <c r="P121" s="13"/>
    </row>
    <row r="122" spans="2:16" ht="35.1" customHeight="1" x14ac:dyDescent="0.35">
      <c r="B122" s="5"/>
      <c r="C122" s="32">
        <v>45838</v>
      </c>
      <c r="D122" s="33"/>
      <c r="E122" s="34">
        <v>2199</v>
      </c>
      <c r="F122" s="35" t="s">
        <v>287</v>
      </c>
      <c r="G122" s="35"/>
      <c r="H122" s="35" t="s">
        <v>288</v>
      </c>
      <c r="I122" s="17" t="s">
        <v>289</v>
      </c>
      <c r="J122" s="36"/>
      <c r="K122" s="36">
        <v>246176.32</v>
      </c>
      <c r="L122" s="19">
        <f t="shared" si="2"/>
        <v>980073672.63738394</v>
      </c>
      <c r="M122" s="7"/>
      <c r="O122" s="13"/>
      <c r="P122" s="13"/>
    </row>
    <row r="123" spans="2:16" ht="35.1" customHeight="1" x14ac:dyDescent="0.35">
      <c r="B123" s="5"/>
      <c r="C123" s="32">
        <v>45838</v>
      </c>
      <c r="D123" s="33"/>
      <c r="E123" s="34">
        <v>2203</v>
      </c>
      <c r="F123" s="35" t="s">
        <v>267</v>
      </c>
      <c r="G123" s="35"/>
      <c r="H123" s="35" t="s">
        <v>290</v>
      </c>
      <c r="I123" s="17" t="s">
        <v>291</v>
      </c>
      <c r="J123" s="36"/>
      <c r="K123" s="36">
        <v>385117.82</v>
      </c>
      <c r="L123" s="19">
        <f t="shared" si="2"/>
        <v>979688554.81738389</v>
      </c>
      <c r="M123" s="7"/>
      <c r="O123" s="13"/>
      <c r="P123" s="13"/>
    </row>
    <row r="124" spans="2:16" ht="35.1" customHeight="1" x14ac:dyDescent="0.35">
      <c r="B124" s="5"/>
      <c r="C124" s="32">
        <v>45838</v>
      </c>
      <c r="D124" s="33"/>
      <c r="E124" s="34">
        <v>2205</v>
      </c>
      <c r="F124" s="35" t="s">
        <v>253</v>
      </c>
      <c r="G124" s="35"/>
      <c r="H124" s="35" t="s">
        <v>292</v>
      </c>
      <c r="I124" s="17" t="s">
        <v>293</v>
      </c>
      <c r="J124" s="36"/>
      <c r="K124" s="36">
        <v>29000.01</v>
      </c>
      <c r="L124" s="19">
        <f t="shared" si="2"/>
        <v>979659554.80738389</v>
      </c>
      <c r="M124" s="7"/>
      <c r="O124" s="13"/>
      <c r="P124" s="13"/>
    </row>
    <row r="125" spans="2:16" ht="35.1" customHeight="1" x14ac:dyDescent="0.35">
      <c r="B125" s="5"/>
      <c r="C125" s="32">
        <v>45838</v>
      </c>
      <c r="D125" s="33"/>
      <c r="E125" s="34">
        <v>2211</v>
      </c>
      <c r="F125" s="35" t="s">
        <v>294</v>
      </c>
      <c r="G125" s="35"/>
      <c r="H125" s="35" t="s">
        <v>237</v>
      </c>
      <c r="I125" s="17" t="s">
        <v>295</v>
      </c>
      <c r="J125" s="36"/>
      <c r="K125" s="36">
        <v>8157979.0899999999</v>
      </c>
      <c r="L125" s="19">
        <f t="shared" si="2"/>
        <v>971501575.71738386</v>
      </c>
      <c r="M125" s="7"/>
      <c r="O125" s="13"/>
      <c r="P125" s="13"/>
    </row>
    <row r="126" spans="2:16" ht="35.1" customHeight="1" x14ac:dyDescent="0.35">
      <c r="B126" s="5"/>
      <c r="C126" s="32">
        <v>45838</v>
      </c>
      <c r="D126" s="33"/>
      <c r="E126" s="34">
        <v>2215</v>
      </c>
      <c r="F126" s="35" t="s">
        <v>296</v>
      </c>
      <c r="G126" s="35"/>
      <c r="H126" s="35" t="s">
        <v>297</v>
      </c>
      <c r="I126" s="17" t="s">
        <v>298</v>
      </c>
      <c r="J126" s="36"/>
      <c r="K126" s="36">
        <v>4377958.28</v>
      </c>
      <c r="L126" s="19">
        <f t="shared" si="2"/>
        <v>967123617.43738389</v>
      </c>
      <c r="M126" s="7"/>
      <c r="O126" s="13"/>
      <c r="P126" s="13"/>
    </row>
    <row r="127" spans="2:16" ht="35.1" customHeight="1" x14ac:dyDescent="0.35">
      <c r="B127" s="5"/>
      <c r="C127" s="32">
        <v>45838</v>
      </c>
      <c r="D127" s="33"/>
      <c r="E127" s="34">
        <v>2222</v>
      </c>
      <c r="F127" s="35" t="s">
        <v>200</v>
      </c>
      <c r="G127" s="35"/>
      <c r="H127" s="35" t="s">
        <v>299</v>
      </c>
      <c r="I127" s="17" t="s">
        <v>300</v>
      </c>
      <c r="J127" s="36"/>
      <c r="K127" s="36">
        <v>5934714.5</v>
      </c>
      <c r="L127" s="19">
        <f t="shared" si="2"/>
        <v>961188902.93738389</v>
      </c>
      <c r="M127" s="7"/>
      <c r="O127" s="13"/>
      <c r="P127" s="13"/>
    </row>
    <row r="128" spans="2:16" ht="35.1" customHeight="1" x14ac:dyDescent="0.35">
      <c r="B128" s="5"/>
      <c r="C128" s="32">
        <v>45838</v>
      </c>
      <c r="D128" s="33"/>
      <c r="E128" s="34">
        <v>2226</v>
      </c>
      <c r="F128" s="35" t="s">
        <v>200</v>
      </c>
      <c r="G128" s="35"/>
      <c r="H128" s="35" t="s">
        <v>301</v>
      </c>
      <c r="I128" s="17" t="s">
        <v>302</v>
      </c>
      <c r="J128" s="36"/>
      <c r="K128" s="36">
        <v>5030704.0199999996</v>
      </c>
      <c r="L128" s="19">
        <f t="shared" si="2"/>
        <v>956158198.91738391</v>
      </c>
      <c r="M128" s="7"/>
      <c r="O128" s="13"/>
      <c r="P128" s="13"/>
    </row>
    <row r="129" spans="2:16" ht="35.1" customHeight="1" x14ac:dyDescent="0.35">
      <c r="B129" s="5"/>
      <c r="C129" s="32">
        <v>45838</v>
      </c>
      <c r="D129" s="33"/>
      <c r="E129" s="34">
        <v>2229</v>
      </c>
      <c r="F129" s="35" t="s">
        <v>267</v>
      </c>
      <c r="G129" s="35"/>
      <c r="H129" s="35" t="s">
        <v>303</v>
      </c>
      <c r="I129" s="17" t="s">
        <v>304</v>
      </c>
      <c r="J129" s="36"/>
      <c r="K129" s="36">
        <v>267182.42</v>
      </c>
      <c r="L129" s="19">
        <f t="shared" si="2"/>
        <v>955891016.49738395</v>
      </c>
      <c r="M129" s="7"/>
      <c r="O129" s="13"/>
      <c r="P129" s="13"/>
    </row>
    <row r="130" spans="2:16" ht="35.1" customHeight="1" x14ac:dyDescent="0.35">
      <c r="B130" s="5"/>
      <c r="C130" s="32">
        <v>45838</v>
      </c>
      <c r="D130" s="33"/>
      <c r="E130" s="34" t="s">
        <v>305</v>
      </c>
      <c r="F130" s="35" t="s">
        <v>306</v>
      </c>
      <c r="G130" s="35"/>
      <c r="H130" s="35" t="s">
        <v>307</v>
      </c>
      <c r="I130" s="17" t="s">
        <v>308</v>
      </c>
      <c r="J130" s="36"/>
      <c r="K130" s="36">
        <v>6940000</v>
      </c>
      <c r="L130" s="19">
        <f t="shared" si="2"/>
        <v>948951016.49738395</v>
      </c>
      <c r="M130" s="7"/>
      <c r="O130" s="13">
        <v>4582.78</v>
      </c>
      <c r="P130" s="13"/>
    </row>
    <row r="131" spans="2:16" ht="35.1" customHeight="1" x14ac:dyDescent="0.35">
      <c r="B131" s="5"/>
      <c r="C131" s="32">
        <v>45838</v>
      </c>
      <c r="D131" s="33"/>
      <c r="E131" s="34" t="s">
        <v>309</v>
      </c>
      <c r="F131" s="35" t="s">
        <v>267</v>
      </c>
      <c r="G131" s="35"/>
      <c r="H131" s="35" t="s">
        <v>310</v>
      </c>
      <c r="I131" s="17" t="s">
        <v>311</v>
      </c>
      <c r="J131" s="36"/>
      <c r="K131" s="36">
        <v>3762422.56</v>
      </c>
      <c r="L131" s="19">
        <f t="shared" si="2"/>
        <v>945188593.93738401</v>
      </c>
      <c r="M131" s="7"/>
      <c r="O131" s="13" t="e">
        <f>+O130-#REF!</f>
        <v>#REF!</v>
      </c>
      <c r="P131" s="13"/>
    </row>
    <row r="132" spans="2:16" ht="35.1" customHeight="1" x14ac:dyDescent="0.35">
      <c r="B132" s="5"/>
      <c r="C132" s="32">
        <v>45838</v>
      </c>
      <c r="D132" s="33"/>
      <c r="E132" s="34" t="s">
        <v>312</v>
      </c>
      <c r="F132" s="35" t="s">
        <v>313</v>
      </c>
      <c r="G132" s="35"/>
      <c r="H132" s="35" t="s">
        <v>314</v>
      </c>
      <c r="I132" s="17" t="s">
        <v>315</v>
      </c>
      <c r="J132" s="37"/>
      <c r="K132" s="36">
        <v>9298387.379999999</v>
      </c>
      <c r="L132" s="19">
        <f t="shared" si="2"/>
        <v>935890206.55738401</v>
      </c>
      <c r="M132" s="7"/>
      <c r="O132" s="13"/>
      <c r="P132" s="13"/>
    </row>
    <row r="133" spans="2:16" ht="35.1" customHeight="1" x14ac:dyDescent="0.35">
      <c r="B133" s="5"/>
      <c r="C133" s="32">
        <v>45838</v>
      </c>
      <c r="D133" s="33"/>
      <c r="E133" s="34" t="s">
        <v>316</v>
      </c>
      <c r="F133" s="35" t="s">
        <v>200</v>
      </c>
      <c r="G133" s="35"/>
      <c r="H133" s="16" t="s">
        <v>317</v>
      </c>
      <c r="I133" s="17" t="s">
        <v>318</v>
      </c>
      <c r="J133" s="37"/>
      <c r="K133" s="36">
        <v>13842375.289999999</v>
      </c>
      <c r="L133" s="19">
        <f t="shared" si="2"/>
        <v>922047831.26738405</v>
      </c>
      <c r="M133" s="7"/>
      <c r="O133" s="13"/>
      <c r="P133" s="13"/>
    </row>
    <row r="134" spans="2:16" ht="35.1" customHeight="1" x14ac:dyDescent="0.35">
      <c r="B134" s="5"/>
      <c r="C134" s="32">
        <v>45838</v>
      </c>
      <c r="D134" s="33"/>
      <c r="E134" s="34">
        <v>2248</v>
      </c>
      <c r="F134" s="38" t="s">
        <v>319</v>
      </c>
      <c r="G134" s="38"/>
      <c r="H134" s="39" t="s">
        <v>320</v>
      </c>
      <c r="I134" s="17" t="s">
        <v>321</v>
      </c>
      <c r="J134" s="37"/>
      <c r="K134" s="36">
        <v>44587.839999999997</v>
      </c>
      <c r="L134" s="19">
        <f t="shared" si="2"/>
        <v>922003243.42738402</v>
      </c>
      <c r="M134" s="7"/>
      <c r="O134" s="13"/>
      <c r="P134" s="13"/>
    </row>
    <row r="135" spans="2:16" ht="35.1" customHeight="1" x14ac:dyDescent="0.35">
      <c r="B135" s="5"/>
      <c r="C135" s="32">
        <v>45838</v>
      </c>
      <c r="D135" s="33"/>
      <c r="E135" s="34">
        <v>2251</v>
      </c>
      <c r="F135" s="35" t="s">
        <v>200</v>
      </c>
      <c r="G135" s="35"/>
      <c r="H135" s="35" t="s">
        <v>218</v>
      </c>
      <c r="I135" s="17" t="s">
        <v>322</v>
      </c>
      <c r="J135" s="37"/>
      <c r="K135" s="36">
        <v>6902993.1399999997</v>
      </c>
      <c r="L135" s="19">
        <f t="shared" si="2"/>
        <v>915100250.28738403</v>
      </c>
      <c r="M135" s="7"/>
      <c r="O135" s="13"/>
      <c r="P135" s="13"/>
    </row>
    <row r="136" spans="2:16" ht="35.1" customHeight="1" x14ac:dyDescent="0.35">
      <c r="B136" s="5"/>
      <c r="C136" s="32">
        <v>45838</v>
      </c>
      <c r="D136" s="33"/>
      <c r="E136" s="34">
        <v>2255</v>
      </c>
      <c r="F136" s="35" t="s">
        <v>200</v>
      </c>
      <c r="G136" s="35"/>
      <c r="H136" s="35" t="s">
        <v>323</v>
      </c>
      <c r="I136" s="17" t="s">
        <v>324</v>
      </c>
      <c r="J136" s="37"/>
      <c r="K136" s="36">
        <v>24897959.52</v>
      </c>
      <c r="L136" s="19">
        <f t="shared" si="2"/>
        <v>890202290.76738405</v>
      </c>
      <c r="M136" s="7"/>
      <c r="O136" s="13"/>
      <c r="P136" s="13"/>
    </row>
    <row r="137" spans="2:16" ht="35.1" customHeight="1" x14ac:dyDescent="0.35">
      <c r="B137" s="5"/>
      <c r="C137" s="32">
        <v>45838</v>
      </c>
      <c r="D137" s="33"/>
      <c r="E137" s="34">
        <v>2259</v>
      </c>
      <c r="F137" s="35" t="s">
        <v>200</v>
      </c>
      <c r="G137" s="35"/>
      <c r="H137" s="35" t="s">
        <v>323</v>
      </c>
      <c r="I137" s="38" t="s">
        <v>325</v>
      </c>
      <c r="J137" s="36"/>
      <c r="K137" s="19">
        <v>32694098.359999999</v>
      </c>
      <c r="L137" s="19">
        <f t="shared" si="2"/>
        <v>857508192.40738404</v>
      </c>
      <c r="M137" s="7"/>
      <c r="O137" s="13"/>
      <c r="P137" s="13"/>
    </row>
    <row r="138" spans="2:16" ht="35.1" customHeight="1" x14ac:dyDescent="0.35">
      <c r="B138" s="5"/>
      <c r="C138" s="32">
        <v>45838</v>
      </c>
      <c r="D138" s="33"/>
      <c r="E138" s="34">
        <v>2263</v>
      </c>
      <c r="F138" s="35" t="s">
        <v>267</v>
      </c>
      <c r="G138" s="35"/>
      <c r="H138" s="35" t="s">
        <v>326</v>
      </c>
      <c r="I138" s="38" t="s">
        <v>327</v>
      </c>
      <c r="J138" s="36"/>
      <c r="K138" s="19">
        <v>9351114.2400000002</v>
      </c>
      <c r="L138" s="19">
        <f t="shared" si="2"/>
        <v>848157078.16738403</v>
      </c>
      <c r="M138" s="7"/>
      <c r="O138" s="13"/>
      <c r="P138" s="13"/>
    </row>
    <row r="139" spans="2:16" ht="35.1" customHeight="1" x14ac:dyDescent="0.35">
      <c r="B139" s="5"/>
      <c r="C139" s="32">
        <v>45838</v>
      </c>
      <c r="D139" s="33"/>
      <c r="E139" s="34">
        <v>2267</v>
      </c>
      <c r="F139" s="16" t="s">
        <v>200</v>
      </c>
      <c r="G139" s="16"/>
      <c r="H139" s="35" t="s">
        <v>328</v>
      </c>
      <c r="I139" s="38" t="s">
        <v>329</v>
      </c>
      <c r="J139" s="36"/>
      <c r="K139" s="19">
        <v>2515239.81</v>
      </c>
      <c r="L139" s="19">
        <f t="shared" si="2"/>
        <v>845641838.35738409</v>
      </c>
      <c r="M139" s="7"/>
      <c r="O139" s="13"/>
      <c r="P139" s="13"/>
    </row>
    <row r="140" spans="2:16" ht="35.1" customHeight="1" x14ac:dyDescent="0.35">
      <c r="B140" s="5"/>
      <c r="C140" s="32"/>
      <c r="D140" s="33"/>
      <c r="E140" s="34"/>
      <c r="F140" s="38"/>
      <c r="G140" s="35"/>
      <c r="H140" s="39"/>
      <c r="I140" s="17"/>
      <c r="J140" s="36"/>
      <c r="K140" s="40"/>
      <c r="L140" s="19">
        <f t="shared" si="2"/>
        <v>845641838.35738409</v>
      </c>
      <c r="M140" s="7"/>
      <c r="O140" s="13"/>
      <c r="P140" s="13"/>
    </row>
    <row r="141" spans="2:16" ht="24" customHeight="1" thickBot="1" x14ac:dyDescent="0.4">
      <c r="B141" s="5"/>
      <c r="I141" s="22" t="s">
        <v>17</v>
      </c>
      <c r="J141" s="23">
        <f>+SUM(J33:J140)</f>
        <v>277291936.71587402</v>
      </c>
      <c r="K141" s="23">
        <f>+SUM(K33:K140)</f>
        <v>317009825.74000001</v>
      </c>
      <c r="L141" s="23">
        <f>+L140</f>
        <v>845641838.35738409</v>
      </c>
      <c r="M141" s="7"/>
      <c r="O141" s="20">
        <v>191230290.83999994</v>
      </c>
    </row>
    <row r="142" spans="2:16" ht="18.75" thickTop="1" x14ac:dyDescent="0.35">
      <c r="B142" s="5"/>
      <c r="I142" s="22"/>
      <c r="J142" s="41"/>
      <c r="K142" s="41"/>
      <c r="L142" s="41"/>
      <c r="M142" s="7"/>
      <c r="O142" s="20">
        <f>+K141-O141</f>
        <v>125779534.90000007</v>
      </c>
    </row>
    <row r="143" spans="2:16" x14ac:dyDescent="0.35">
      <c r="B143" s="5"/>
      <c r="C143" s="42" t="s">
        <v>330</v>
      </c>
      <c r="D143" s="43"/>
      <c r="E143" s="43"/>
      <c r="F143" s="44"/>
      <c r="I143" s="22"/>
      <c r="J143" s="41"/>
      <c r="K143" s="41"/>
      <c r="L143" s="41"/>
      <c r="M143" s="7"/>
      <c r="O143" s="20"/>
    </row>
    <row r="144" spans="2:16" x14ac:dyDescent="0.35">
      <c r="B144" s="5"/>
      <c r="C144" s="45"/>
      <c r="D144" s="46"/>
      <c r="E144" s="46"/>
      <c r="F144" s="47"/>
      <c r="I144" s="22"/>
      <c r="J144" s="41"/>
      <c r="K144" s="41"/>
      <c r="L144" s="41"/>
      <c r="M144" s="7"/>
      <c r="O144" s="20"/>
    </row>
    <row r="145" spans="2:15" x14ac:dyDescent="0.35">
      <c r="B145" s="5"/>
      <c r="C145" s="5" t="s">
        <v>331</v>
      </c>
      <c r="F145" s="48">
        <v>322278721</v>
      </c>
      <c r="I145" s="22"/>
      <c r="J145" s="41"/>
      <c r="K145" s="41"/>
      <c r="L145" s="41"/>
      <c r="M145" s="7"/>
      <c r="O145" s="20"/>
    </row>
    <row r="146" spans="2:15" x14ac:dyDescent="0.35">
      <c r="B146" s="5"/>
      <c r="C146" s="5" t="s">
        <v>332</v>
      </c>
      <c r="F146" s="48">
        <f>+K141</f>
        <v>317009825.74000001</v>
      </c>
      <c r="I146" s="22"/>
      <c r="J146" s="41"/>
      <c r="K146" s="41"/>
      <c r="L146" s="41"/>
      <c r="M146" s="7"/>
      <c r="O146" s="20"/>
    </row>
    <row r="147" spans="2:15" x14ac:dyDescent="0.35">
      <c r="B147" s="5"/>
      <c r="C147" s="5"/>
      <c r="F147" s="49"/>
      <c r="I147" s="22"/>
      <c r="J147" s="41"/>
      <c r="K147" s="41"/>
      <c r="L147" s="41"/>
      <c r="M147" s="7"/>
      <c r="O147" s="20"/>
    </row>
    <row r="148" spans="2:15" ht="18.75" thickBot="1" x14ac:dyDescent="0.4">
      <c r="B148" s="5"/>
      <c r="C148" s="50" t="s">
        <v>333</v>
      </c>
      <c r="F148" s="51">
        <f>+F145-F146</f>
        <v>5268895.2599999905</v>
      </c>
      <c r="I148" s="22"/>
      <c r="J148" s="41"/>
      <c r="K148" s="41"/>
      <c r="L148" s="41"/>
      <c r="M148" s="7"/>
      <c r="O148" s="20"/>
    </row>
    <row r="149" spans="2:15" ht="18.75" thickTop="1" x14ac:dyDescent="0.35">
      <c r="B149" s="5"/>
      <c r="C149" s="29"/>
      <c r="D149" s="30"/>
      <c r="E149" s="30"/>
      <c r="F149" s="31"/>
      <c r="I149" s="22"/>
      <c r="J149" s="41"/>
      <c r="K149" s="41"/>
      <c r="L149" s="41"/>
      <c r="M149" s="7"/>
      <c r="O149" s="20"/>
    </row>
    <row r="150" spans="2:15" x14ac:dyDescent="0.35">
      <c r="B150" s="5"/>
      <c r="I150" s="22"/>
      <c r="J150" s="41"/>
      <c r="K150" s="41"/>
      <c r="L150" s="41"/>
      <c r="M150" s="7"/>
      <c r="O150" s="20"/>
    </row>
    <row r="151" spans="2:15" x14ac:dyDescent="0.35">
      <c r="B151" s="5"/>
      <c r="I151" s="22"/>
      <c r="J151" s="41"/>
      <c r="K151" s="41"/>
      <c r="L151" s="41"/>
      <c r="M151" s="7"/>
      <c r="O151" s="20"/>
    </row>
    <row r="152" spans="2:15" x14ac:dyDescent="0.35">
      <c r="B152" s="5"/>
      <c r="C152" s="52" t="s">
        <v>334</v>
      </c>
      <c r="D152" s="53"/>
      <c r="E152" s="53"/>
      <c r="F152" s="54"/>
      <c r="I152" s="22"/>
      <c r="J152" s="41"/>
      <c r="K152" s="41"/>
      <c r="L152" s="41"/>
      <c r="M152" s="7"/>
      <c r="O152" s="20"/>
    </row>
    <row r="153" spans="2:15" x14ac:dyDescent="0.35">
      <c r="B153" s="5"/>
      <c r="C153" s="55"/>
      <c r="D153" s="56"/>
      <c r="E153" s="56"/>
      <c r="F153" s="57"/>
      <c r="H153" s="58"/>
      <c r="I153" s="22"/>
      <c r="J153" s="41"/>
      <c r="K153" s="41"/>
      <c r="L153" s="41"/>
      <c r="M153" s="7"/>
      <c r="O153" s="20"/>
    </row>
    <row r="154" spans="2:15" x14ac:dyDescent="0.35">
      <c r="B154" s="5"/>
      <c r="C154" s="5" t="s">
        <v>335</v>
      </c>
      <c r="F154" s="49">
        <v>11800</v>
      </c>
      <c r="I154" s="22"/>
      <c r="J154" s="41"/>
      <c r="K154" s="41"/>
      <c r="L154" s="41"/>
      <c r="M154" s="7"/>
      <c r="O154" s="20"/>
    </row>
    <row r="155" spans="2:15" x14ac:dyDescent="0.35">
      <c r="B155" s="5"/>
      <c r="C155" s="5" t="s">
        <v>336</v>
      </c>
      <c r="F155" s="49">
        <v>91450</v>
      </c>
      <c r="I155" s="22"/>
      <c r="J155" s="41"/>
      <c r="K155" s="41"/>
      <c r="L155" s="41"/>
      <c r="M155" s="7"/>
      <c r="O155" s="20"/>
    </row>
    <row r="156" spans="2:15" x14ac:dyDescent="0.35">
      <c r="B156" s="5"/>
      <c r="C156" s="5" t="s">
        <v>337</v>
      </c>
      <c r="F156" s="49">
        <v>5165645.54</v>
      </c>
      <c r="I156" s="22"/>
      <c r="J156" s="41"/>
      <c r="K156" s="41"/>
      <c r="L156" s="41"/>
      <c r="M156" s="7"/>
      <c r="O156" s="20"/>
    </row>
    <row r="157" spans="2:15" x14ac:dyDescent="0.35">
      <c r="B157" s="5"/>
      <c r="C157" s="5"/>
      <c r="F157" s="49"/>
      <c r="I157" s="22"/>
      <c r="J157" s="41"/>
      <c r="K157" s="41"/>
      <c r="L157" s="41"/>
      <c r="M157" s="7"/>
      <c r="O157" s="20"/>
    </row>
    <row r="158" spans="2:15" ht="18.75" thickBot="1" x14ac:dyDescent="0.4">
      <c r="B158" s="5"/>
      <c r="C158" s="50" t="s">
        <v>333</v>
      </c>
      <c r="F158" s="51">
        <f>+F154+F155+F156</f>
        <v>5268895.54</v>
      </c>
      <c r="I158" s="22"/>
      <c r="J158" s="41"/>
      <c r="K158" s="41"/>
      <c r="L158" s="41"/>
      <c r="M158" s="7"/>
      <c r="O158" s="20"/>
    </row>
    <row r="159" spans="2:15" ht="18.75" thickTop="1" x14ac:dyDescent="0.35">
      <c r="B159" s="5"/>
      <c r="C159" s="29"/>
      <c r="D159" s="30"/>
      <c r="E159" s="30"/>
      <c r="F159" s="31"/>
      <c r="I159" s="22"/>
      <c r="J159" s="41"/>
      <c r="K159" s="41"/>
      <c r="L159" s="41"/>
      <c r="M159" s="7"/>
      <c r="O159" s="20"/>
    </row>
    <row r="160" spans="2:15" x14ac:dyDescent="0.35">
      <c r="B160" s="5"/>
      <c r="I160" s="22"/>
      <c r="J160" s="41"/>
      <c r="K160" s="41"/>
      <c r="L160" s="41"/>
      <c r="M160" s="7"/>
      <c r="O160" s="20"/>
    </row>
    <row r="161" spans="2:16" x14ac:dyDescent="0.35">
      <c r="B161" s="5"/>
      <c r="I161" s="22"/>
      <c r="J161" s="41"/>
      <c r="K161" s="41"/>
      <c r="L161" s="41"/>
      <c r="M161" s="7"/>
      <c r="O161" s="20"/>
    </row>
    <row r="162" spans="2:16" ht="76.5" customHeight="1" x14ac:dyDescent="0.35">
      <c r="B162" s="5"/>
      <c r="C162" s="59"/>
      <c r="D162" s="59"/>
      <c r="E162" s="59"/>
      <c r="F162" s="59"/>
      <c r="I162" s="22"/>
      <c r="J162" s="41"/>
      <c r="K162" s="41"/>
      <c r="L162" s="41"/>
      <c r="M162" s="7"/>
      <c r="O162" s="20"/>
    </row>
    <row r="163" spans="2:16" x14ac:dyDescent="0.35">
      <c r="B163" s="5"/>
      <c r="C163" s="59"/>
      <c r="D163" s="59"/>
      <c r="E163" s="59"/>
      <c r="F163" s="59"/>
      <c r="I163" s="22"/>
      <c r="J163" s="41"/>
      <c r="K163" s="41"/>
      <c r="L163" s="41"/>
      <c r="M163" s="7"/>
      <c r="O163" s="20"/>
    </row>
    <row r="164" spans="2:16" x14ac:dyDescent="0.35">
      <c r="B164" s="5"/>
      <c r="F164" s="60"/>
      <c r="I164" s="22"/>
      <c r="J164" s="41"/>
      <c r="K164" s="41"/>
      <c r="L164" s="41"/>
      <c r="M164" s="7"/>
      <c r="O164" s="20"/>
    </row>
    <row r="165" spans="2:16" x14ac:dyDescent="0.35">
      <c r="B165" s="5"/>
      <c r="F165" s="60"/>
      <c r="I165" s="22"/>
      <c r="J165" s="41"/>
      <c r="K165" s="41"/>
      <c r="L165" s="41"/>
      <c r="M165" s="7"/>
      <c r="O165" s="20"/>
      <c r="P165" s="20">
        <f>+K141-'[2]Nota Mayo 2025'!$H$176</f>
        <v>125882784.89999998</v>
      </c>
    </row>
    <row r="166" spans="2:16" x14ac:dyDescent="0.35">
      <c r="B166" s="5"/>
      <c r="F166" s="60"/>
      <c r="M166" s="7"/>
    </row>
    <row r="167" spans="2:16" x14ac:dyDescent="0.35">
      <c r="B167" s="5"/>
      <c r="C167" s="61"/>
      <c r="D167" s="30"/>
      <c r="E167" s="30"/>
      <c r="F167" s="62"/>
      <c r="M167" s="7"/>
      <c r="O167" s="13"/>
    </row>
    <row r="168" spans="2:16" x14ac:dyDescent="0.35">
      <c r="B168" s="5"/>
      <c r="D168" s="12" t="s">
        <v>338</v>
      </c>
      <c r="H168" s="25" t="s">
        <v>19</v>
      </c>
      <c r="J168" s="24" t="s">
        <v>19</v>
      </c>
      <c r="K168" s="24"/>
      <c r="M168" s="7"/>
      <c r="O168" s="63"/>
    </row>
    <row r="169" spans="2:16" x14ac:dyDescent="0.35">
      <c r="B169" s="5"/>
      <c r="C169" s="26" t="s">
        <v>20</v>
      </c>
      <c r="D169" s="26"/>
      <c r="E169" s="26"/>
      <c r="H169" s="27" t="s">
        <v>21</v>
      </c>
      <c r="J169" s="26" t="s">
        <v>22</v>
      </c>
      <c r="K169" s="26"/>
      <c r="M169" s="7"/>
    </row>
    <row r="170" spans="2:16" x14ac:dyDescent="0.35">
      <c r="B170" s="5"/>
      <c r="C170" s="6" t="s">
        <v>23</v>
      </c>
      <c r="D170" s="6"/>
      <c r="E170" s="6"/>
      <c r="H170" s="28" t="s">
        <v>24</v>
      </c>
      <c r="J170" s="6" t="s">
        <v>25</v>
      </c>
      <c r="K170" s="6"/>
      <c r="M170" s="7"/>
    </row>
    <row r="171" spans="2:16" x14ac:dyDescent="0.35">
      <c r="B171" s="29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1"/>
    </row>
    <row r="172" spans="2:16" x14ac:dyDescent="0.35"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3"/>
    </row>
    <row r="173" spans="2:16" x14ac:dyDescent="0.35">
      <c r="B173" s="5"/>
      <c r="C173" s="6" t="s">
        <v>0</v>
      </c>
      <c r="D173" s="6"/>
      <c r="E173" s="6"/>
      <c r="F173" s="6"/>
      <c r="G173" s="6"/>
      <c r="H173" s="6"/>
      <c r="I173" s="6"/>
      <c r="J173" s="6"/>
      <c r="K173" s="6"/>
      <c r="L173" s="6"/>
      <c r="M173" s="7"/>
    </row>
    <row r="174" spans="2:16" x14ac:dyDescent="0.35">
      <c r="B174" s="5"/>
      <c r="C174" s="6" t="s">
        <v>1</v>
      </c>
      <c r="D174" s="6"/>
      <c r="E174" s="6"/>
      <c r="F174" s="6"/>
      <c r="G174" s="6"/>
      <c r="H174" s="6"/>
      <c r="I174" s="6"/>
      <c r="J174" s="6"/>
      <c r="K174" s="6"/>
      <c r="L174" s="6"/>
      <c r="M174" s="7"/>
    </row>
    <row r="175" spans="2:16" x14ac:dyDescent="0.35">
      <c r="B175" s="5"/>
      <c r="C175" s="6" t="s">
        <v>2</v>
      </c>
      <c r="D175" s="6"/>
      <c r="E175" s="6"/>
      <c r="F175" s="6"/>
      <c r="G175" s="6"/>
      <c r="H175" s="6"/>
      <c r="I175" s="6"/>
      <c r="J175" s="6"/>
      <c r="K175" s="6"/>
      <c r="L175" s="6"/>
      <c r="M175" s="7"/>
    </row>
    <row r="176" spans="2:16" x14ac:dyDescent="0.35">
      <c r="B176" s="5"/>
      <c r="C176" s="6" t="s">
        <v>339</v>
      </c>
      <c r="D176" s="6"/>
      <c r="E176" s="6"/>
      <c r="F176" s="6"/>
      <c r="G176" s="6"/>
      <c r="H176" s="6"/>
      <c r="I176" s="6"/>
      <c r="J176" s="6"/>
      <c r="K176" s="6"/>
      <c r="L176" s="6"/>
      <c r="M176" s="7"/>
    </row>
    <row r="177" spans="2:13" x14ac:dyDescent="0.35">
      <c r="B177" s="5"/>
      <c r="C177" s="6" t="s">
        <v>340</v>
      </c>
      <c r="D177" s="6"/>
      <c r="E177" s="6"/>
      <c r="F177" s="6"/>
      <c r="G177" s="6"/>
      <c r="H177" s="6"/>
      <c r="I177" s="6"/>
      <c r="J177" s="6"/>
      <c r="K177" s="6"/>
      <c r="L177" s="6"/>
      <c r="M177" s="7"/>
    </row>
    <row r="178" spans="2:13" x14ac:dyDescent="0.35">
      <c r="B178" s="5"/>
      <c r="C178" s="8">
        <f>+C7</f>
        <v>45838</v>
      </c>
      <c r="D178" s="8"/>
      <c r="E178" s="8"/>
      <c r="F178" s="8"/>
      <c r="G178" s="8"/>
      <c r="H178" s="8"/>
      <c r="I178" s="8"/>
      <c r="J178" s="8"/>
      <c r="K178" s="8"/>
      <c r="L178" s="8"/>
      <c r="M178" s="7"/>
    </row>
    <row r="179" spans="2:13" x14ac:dyDescent="0.35">
      <c r="B179" s="5"/>
      <c r="M179" s="7"/>
    </row>
    <row r="180" spans="2:13" ht="54" x14ac:dyDescent="0.35">
      <c r="B180" s="5"/>
      <c r="C180" s="9" t="s">
        <v>4</v>
      </c>
      <c r="D180" s="10" t="s">
        <v>341</v>
      </c>
      <c r="E180" s="9" t="s">
        <v>6</v>
      </c>
      <c r="F180" s="10" t="s">
        <v>7</v>
      </c>
      <c r="G180" s="10" t="s">
        <v>8</v>
      </c>
      <c r="H180" s="9" t="s">
        <v>9</v>
      </c>
      <c r="I180" s="9" t="s">
        <v>10</v>
      </c>
      <c r="J180" s="11" t="s">
        <v>11</v>
      </c>
      <c r="K180" s="11" t="s">
        <v>12</v>
      </c>
      <c r="L180" s="9" t="s">
        <v>13</v>
      </c>
      <c r="M180" s="7"/>
    </row>
    <row r="181" spans="2:13" x14ac:dyDescent="0.35">
      <c r="B181" s="5"/>
      <c r="K181" s="12" t="s">
        <v>14</v>
      </c>
      <c r="L181" s="13">
        <f>+'[1]Mayo 2025'!L186</f>
        <v>229180650.41999993</v>
      </c>
      <c r="M181" s="7"/>
    </row>
    <row r="182" spans="2:13" ht="27.75" customHeight="1" x14ac:dyDescent="0.35">
      <c r="B182" s="5"/>
      <c r="C182" s="64">
        <v>45810</v>
      </c>
      <c r="D182" s="34" t="s">
        <v>342</v>
      </c>
      <c r="E182" s="16"/>
      <c r="F182" s="33"/>
      <c r="G182" s="33"/>
      <c r="H182" s="18" t="s">
        <v>343</v>
      </c>
      <c r="I182" s="16" t="s">
        <v>344</v>
      </c>
      <c r="J182" s="16"/>
      <c r="K182" s="36">
        <v>12677084.630000001</v>
      </c>
      <c r="L182" s="19">
        <f t="shared" ref="L182:L227" si="3">+L181+J182-K182</f>
        <v>216503565.78999993</v>
      </c>
      <c r="M182" s="7"/>
    </row>
    <row r="183" spans="2:13" ht="54" x14ac:dyDescent="0.35">
      <c r="B183" s="5"/>
      <c r="C183" s="64">
        <v>45810</v>
      </c>
      <c r="D183" s="34" t="s">
        <v>345</v>
      </c>
      <c r="E183" s="16"/>
      <c r="F183" s="33"/>
      <c r="G183" s="33"/>
      <c r="H183" s="38" t="s">
        <v>346</v>
      </c>
      <c r="I183" s="16" t="s">
        <v>347</v>
      </c>
      <c r="J183" s="16"/>
      <c r="K183" s="36">
        <v>24079.45</v>
      </c>
      <c r="L183" s="19">
        <f t="shared" si="3"/>
        <v>216479486.33999994</v>
      </c>
      <c r="M183" s="7"/>
    </row>
    <row r="184" spans="2:13" ht="54" x14ac:dyDescent="0.35">
      <c r="B184" s="5"/>
      <c r="C184" s="64">
        <v>45810</v>
      </c>
      <c r="D184" s="34" t="s">
        <v>348</v>
      </c>
      <c r="E184" s="16"/>
      <c r="F184" s="33"/>
      <c r="G184" s="33"/>
      <c r="H184" s="38" t="s">
        <v>349</v>
      </c>
      <c r="I184" s="16" t="s">
        <v>347</v>
      </c>
      <c r="J184" s="16"/>
      <c r="K184" s="36">
        <v>44591.57</v>
      </c>
      <c r="L184" s="19">
        <f t="shared" si="3"/>
        <v>216434894.76999995</v>
      </c>
      <c r="M184" s="7"/>
    </row>
    <row r="185" spans="2:13" ht="54" x14ac:dyDescent="0.35">
      <c r="B185" s="5"/>
      <c r="C185" s="64">
        <v>45810</v>
      </c>
      <c r="D185" s="34" t="s">
        <v>350</v>
      </c>
      <c r="E185" s="16"/>
      <c r="F185" s="33"/>
      <c r="G185" s="33"/>
      <c r="H185" s="38" t="s">
        <v>351</v>
      </c>
      <c r="I185" s="16" t="s">
        <v>347</v>
      </c>
      <c r="J185" s="16"/>
      <c r="K185" s="36">
        <v>79013.66</v>
      </c>
      <c r="L185" s="19">
        <f t="shared" si="3"/>
        <v>216355881.10999995</v>
      </c>
      <c r="M185" s="7"/>
    </row>
    <row r="186" spans="2:13" ht="54" x14ac:dyDescent="0.35">
      <c r="B186" s="5"/>
      <c r="C186" s="64">
        <v>45810</v>
      </c>
      <c r="D186" s="34" t="s">
        <v>352</v>
      </c>
      <c r="E186" s="16"/>
      <c r="F186" s="33"/>
      <c r="G186" s="33"/>
      <c r="H186" s="38" t="s">
        <v>353</v>
      </c>
      <c r="I186" s="16" t="s">
        <v>347</v>
      </c>
      <c r="J186" s="16"/>
      <c r="K186" s="36">
        <v>146321.59</v>
      </c>
      <c r="L186" s="19">
        <f t="shared" si="3"/>
        <v>216209559.51999995</v>
      </c>
      <c r="M186" s="7"/>
    </row>
    <row r="187" spans="2:13" x14ac:dyDescent="0.35">
      <c r="B187" s="5"/>
      <c r="C187" s="64">
        <v>45810</v>
      </c>
      <c r="D187" s="34" t="s">
        <v>354</v>
      </c>
      <c r="E187" s="16"/>
      <c r="F187" s="33"/>
      <c r="G187" s="33"/>
      <c r="H187" s="18" t="s">
        <v>355</v>
      </c>
      <c r="I187" s="16" t="s">
        <v>356</v>
      </c>
      <c r="J187" s="16"/>
      <c r="K187" s="36">
        <v>350</v>
      </c>
      <c r="L187" s="19">
        <f t="shared" si="3"/>
        <v>216209209.51999995</v>
      </c>
      <c r="M187" s="7"/>
    </row>
    <row r="188" spans="2:13" ht="54" x14ac:dyDescent="0.35">
      <c r="B188" s="5"/>
      <c r="C188" s="64">
        <v>45810</v>
      </c>
      <c r="D188" s="34" t="s">
        <v>357</v>
      </c>
      <c r="E188" s="16"/>
      <c r="F188" s="33"/>
      <c r="G188" s="33"/>
      <c r="H188" s="38" t="s">
        <v>358</v>
      </c>
      <c r="I188" s="16" t="s">
        <v>347</v>
      </c>
      <c r="J188" s="16"/>
      <c r="K188" s="36">
        <v>56686.52</v>
      </c>
      <c r="L188" s="19">
        <f t="shared" si="3"/>
        <v>216152522.99999994</v>
      </c>
      <c r="M188" s="7"/>
    </row>
    <row r="189" spans="2:13" ht="54" x14ac:dyDescent="0.35">
      <c r="B189" s="5"/>
      <c r="C189" s="64">
        <v>45810</v>
      </c>
      <c r="D189" s="34" t="s">
        <v>359</v>
      </c>
      <c r="E189" s="16"/>
      <c r="F189" s="33"/>
      <c r="G189" s="33"/>
      <c r="H189" s="38" t="s">
        <v>360</v>
      </c>
      <c r="I189" s="16" t="s">
        <v>347</v>
      </c>
      <c r="J189" s="16"/>
      <c r="K189" s="36">
        <v>4459.16</v>
      </c>
      <c r="L189" s="19">
        <f t="shared" si="3"/>
        <v>216148063.83999994</v>
      </c>
      <c r="M189" s="7"/>
    </row>
    <row r="190" spans="2:13" ht="54" x14ac:dyDescent="0.35">
      <c r="B190" s="5"/>
      <c r="C190" s="64">
        <v>45810</v>
      </c>
      <c r="D190" s="34" t="s">
        <v>361</v>
      </c>
      <c r="E190" s="16"/>
      <c r="F190" s="33"/>
      <c r="G190" s="33"/>
      <c r="H190" s="38" t="s">
        <v>362</v>
      </c>
      <c r="I190" s="16" t="s">
        <v>347</v>
      </c>
      <c r="J190" s="16"/>
      <c r="K190" s="36">
        <v>171885.38</v>
      </c>
      <c r="L190" s="19">
        <f t="shared" si="3"/>
        <v>215976178.45999995</v>
      </c>
      <c r="M190" s="7"/>
    </row>
    <row r="191" spans="2:13" ht="54" x14ac:dyDescent="0.35">
      <c r="B191" s="5"/>
      <c r="C191" s="64">
        <v>45810</v>
      </c>
      <c r="D191" s="34" t="s">
        <v>363</v>
      </c>
      <c r="E191" s="16"/>
      <c r="F191" s="33"/>
      <c r="G191" s="33"/>
      <c r="H191" s="38" t="s">
        <v>364</v>
      </c>
      <c r="I191" s="16" t="s">
        <v>347</v>
      </c>
      <c r="J191" s="16"/>
      <c r="K191" s="36">
        <v>14632.16</v>
      </c>
      <c r="L191" s="19">
        <f t="shared" si="3"/>
        <v>215961546.29999995</v>
      </c>
      <c r="M191" s="7"/>
    </row>
    <row r="192" spans="2:13" x14ac:dyDescent="0.35">
      <c r="B192" s="5"/>
      <c r="C192" s="64">
        <v>45810</v>
      </c>
      <c r="D192" s="34" t="s">
        <v>365</v>
      </c>
      <c r="E192" s="16"/>
      <c r="F192" s="33"/>
      <c r="G192" s="33"/>
      <c r="H192" s="18" t="s">
        <v>366</v>
      </c>
      <c r="I192" s="16" t="s">
        <v>347</v>
      </c>
      <c r="J192" s="16"/>
      <c r="K192" s="36">
        <v>3958912.94</v>
      </c>
      <c r="L192" s="19">
        <f t="shared" si="3"/>
        <v>212002633.35999995</v>
      </c>
      <c r="M192" s="7"/>
    </row>
    <row r="193" spans="2:13" x14ac:dyDescent="0.35">
      <c r="B193" s="5"/>
      <c r="C193" s="64">
        <v>45811</v>
      </c>
      <c r="D193" s="34" t="s">
        <v>367</v>
      </c>
      <c r="E193" s="16"/>
      <c r="F193" s="33"/>
      <c r="G193" s="33"/>
      <c r="H193" s="18" t="s">
        <v>355</v>
      </c>
      <c r="I193" s="16" t="s">
        <v>368</v>
      </c>
      <c r="J193" s="16"/>
      <c r="K193" s="36">
        <v>100</v>
      </c>
      <c r="L193" s="19">
        <f t="shared" si="3"/>
        <v>212002533.35999995</v>
      </c>
      <c r="M193" s="7"/>
    </row>
    <row r="194" spans="2:13" x14ac:dyDescent="0.35">
      <c r="B194" s="5"/>
      <c r="C194" s="64">
        <v>45811</v>
      </c>
      <c r="D194" s="34" t="s">
        <v>369</v>
      </c>
      <c r="E194" s="16"/>
      <c r="F194" s="33"/>
      <c r="G194" s="33"/>
      <c r="H194" s="18" t="s">
        <v>355</v>
      </c>
      <c r="I194" s="16" t="s">
        <v>368</v>
      </c>
      <c r="J194" s="16"/>
      <c r="K194" s="36">
        <v>100</v>
      </c>
      <c r="L194" s="19">
        <f t="shared" si="3"/>
        <v>212002433.35999995</v>
      </c>
      <c r="M194" s="7"/>
    </row>
    <row r="195" spans="2:13" ht="54" x14ac:dyDescent="0.35">
      <c r="B195" s="5"/>
      <c r="C195" s="64">
        <v>45811</v>
      </c>
      <c r="D195" s="34" t="s">
        <v>370</v>
      </c>
      <c r="E195" s="16"/>
      <c r="F195" s="33"/>
      <c r="G195" s="33"/>
      <c r="H195" s="38" t="s">
        <v>371</v>
      </c>
      <c r="I195" s="16" t="s">
        <v>372</v>
      </c>
      <c r="J195" s="16"/>
      <c r="K195" s="36">
        <v>31788.87</v>
      </c>
      <c r="L195" s="19">
        <f t="shared" si="3"/>
        <v>211970644.48999995</v>
      </c>
      <c r="M195" s="7"/>
    </row>
    <row r="196" spans="2:13" ht="54" x14ac:dyDescent="0.35">
      <c r="B196" s="5"/>
      <c r="C196" s="64">
        <v>45811</v>
      </c>
      <c r="D196" s="34" t="s">
        <v>373</v>
      </c>
      <c r="E196" s="16"/>
      <c r="F196" s="33"/>
      <c r="G196" s="33"/>
      <c r="H196" s="38" t="s">
        <v>374</v>
      </c>
      <c r="I196" s="16" t="s">
        <v>372</v>
      </c>
      <c r="J196" s="16"/>
      <c r="K196" s="36">
        <v>2603.5100000000002</v>
      </c>
      <c r="L196" s="19">
        <f t="shared" si="3"/>
        <v>211968040.97999996</v>
      </c>
      <c r="M196" s="7"/>
    </row>
    <row r="197" spans="2:13" x14ac:dyDescent="0.35">
      <c r="B197" s="5"/>
      <c r="C197" s="64">
        <v>45811</v>
      </c>
      <c r="D197" s="34" t="s">
        <v>375</v>
      </c>
      <c r="E197" s="16"/>
      <c r="F197" s="33"/>
      <c r="G197" s="33"/>
      <c r="H197" s="18" t="s">
        <v>366</v>
      </c>
      <c r="I197" s="16" t="s">
        <v>372</v>
      </c>
      <c r="J197" s="16"/>
      <c r="K197" s="36">
        <v>2214650.7799999998</v>
      </c>
      <c r="L197" s="19">
        <f t="shared" si="3"/>
        <v>209753390.19999996</v>
      </c>
      <c r="M197" s="7"/>
    </row>
    <row r="198" spans="2:13" x14ac:dyDescent="0.35">
      <c r="B198" s="5"/>
      <c r="C198" s="64">
        <v>45811</v>
      </c>
      <c r="D198" s="34" t="s">
        <v>376</v>
      </c>
      <c r="E198" s="16"/>
      <c r="F198" s="33"/>
      <c r="G198" s="33"/>
      <c r="H198" s="18" t="s">
        <v>355</v>
      </c>
      <c r="I198" s="16" t="s">
        <v>368</v>
      </c>
      <c r="J198" s="16"/>
      <c r="K198" s="36">
        <v>100</v>
      </c>
      <c r="L198" s="19">
        <f t="shared" si="3"/>
        <v>209753290.19999996</v>
      </c>
      <c r="M198" s="7"/>
    </row>
    <row r="199" spans="2:13" x14ac:dyDescent="0.35">
      <c r="B199" s="5"/>
      <c r="C199" s="64">
        <v>45811</v>
      </c>
      <c r="D199" s="34" t="s">
        <v>377</v>
      </c>
      <c r="E199" s="16"/>
      <c r="F199" s="33"/>
      <c r="G199" s="33"/>
      <c r="H199" s="18" t="s">
        <v>355</v>
      </c>
      <c r="I199" s="16" t="s">
        <v>368</v>
      </c>
      <c r="J199" s="16"/>
      <c r="K199" s="36">
        <v>100</v>
      </c>
      <c r="L199" s="19">
        <f t="shared" si="3"/>
        <v>209753190.19999996</v>
      </c>
      <c r="M199" s="7"/>
    </row>
    <row r="200" spans="2:13" x14ac:dyDescent="0.35">
      <c r="B200" s="5"/>
      <c r="C200" s="64">
        <v>45811</v>
      </c>
      <c r="D200" s="34" t="s">
        <v>378</v>
      </c>
      <c r="E200" s="16"/>
      <c r="F200" s="33"/>
      <c r="G200" s="33"/>
      <c r="H200" s="18" t="s">
        <v>355</v>
      </c>
      <c r="I200" s="16" t="s">
        <v>368</v>
      </c>
      <c r="J200" s="16"/>
      <c r="K200" s="36">
        <v>100</v>
      </c>
      <c r="L200" s="19">
        <f t="shared" si="3"/>
        <v>209753090.19999996</v>
      </c>
      <c r="M200" s="7"/>
    </row>
    <row r="201" spans="2:13" ht="54" x14ac:dyDescent="0.35">
      <c r="B201" s="5"/>
      <c r="C201" s="64">
        <v>45811</v>
      </c>
      <c r="D201" s="34" t="s">
        <v>379</v>
      </c>
      <c r="E201" s="16"/>
      <c r="F201" s="33"/>
      <c r="G201" s="33"/>
      <c r="H201" s="38" t="s">
        <v>380</v>
      </c>
      <c r="I201" s="16" t="s">
        <v>372</v>
      </c>
      <c r="J201" s="16"/>
      <c r="K201" s="36">
        <v>14058.96</v>
      </c>
      <c r="L201" s="19">
        <f t="shared" si="3"/>
        <v>209739031.23999995</v>
      </c>
      <c r="M201" s="7"/>
    </row>
    <row r="202" spans="2:13" ht="54" x14ac:dyDescent="0.35">
      <c r="B202" s="5"/>
      <c r="C202" s="64">
        <v>45811</v>
      </c>
      <c r="D202" s="34" t="s">
        <v>381</v>
      </c>
      <c r="E202" s="16"/>
      <c r="F202" s="33"/>
      <c r="G202" s="33"/>
      <c r="H202" s="38" t="s">
        <v>382</v>
      </c>
      <c r="I202" s="16" t="s">
        <v>372</v>
      </c>
      <c r="J202" s="16"/>
      <c r="K202" s="36">
        <v>26035.11</v>
      </c>
      <c r="L202" s="19">
        <f t="shared" si="3"/>
        <v>209712996.12999994</v>
      </c>
      <c r="M202" s="7"/>
    </row>
    <row r="203" spans="2:13" x14ac:dyDescent="0.35">
      <c r="B203" s="5"/>
      <c r="C203" s="64">
        <v>45812</v>
      </c>
      <c r="D203" s="34" t="s">
        <v>383</v>
      </c>
      <c r="E203" s="16"/>
      <c r="F203" s="33"/>
      <c r="G203" s="33"/>
      <c r="H203" s="16" t="s">
        <v>384</v>
      </c>
      <c r="I203" s="16" t="s">
        <v>385</v>
      </c>
      <c r="J203" s="16"/>
      <c r="K203" s="36">
        <v>5938.37</v>
      </c>
      <c r="L203" s="19">
        <f t="shared" si="3"/>
        <v>209707057.75999993</v>
      </c>
      <c r="M203" s="7"/>
    </row>
    <row r="204" spans="2:13" x14ac:dyDescent="0.35">
      <c r="B204" s="5"/>
      <c r="C204" s="64">
        <v>45812</v>
      </c>
      <c r="D204" s="34" t="s">
        <v>386</v>
      </c>
      <c r="E204" s="16"/>
      <c r="F204" s="33"/>
      <c r="G204" s="33"/>
      <c r="H204" s="16" t="s">
        <v>384</v>
      </c>
      <c r="I204" s="16" t="s">
        <v>387</v>
      </c>
      <c r="J204" s="16"/>
      <c r="K204" s="36">
        <v>219.48</v>
      </c>
      <c r="L204" s="19">
        <f t="shared" si="3"/>
        <v>209706838.27999994</v>
      </c>
      <c r="M204" s="7"/>
    </row>
    <row r="205" spans="2:13" x14ac:dyDescent="0.35">
      <c r="B205" s="5"/>
      <c r="C205" s="64">
        <v>45812</v>
      </c>
      <c r="D205" s="34" t="s">
        <v>388</v>
      </c>
      <c r="E205" s="16"/>
      <c r="F205" s="33"/>
      <c r="G205" s="33"/>
      <c r="H205" s="18" t="s">
        <v>355</v>
      </c>
      <c r="I205" s="16" t="s">
        <v>389</v>
      </c>
      <c r="J205" s="16"/>
      <c r="K205" s="36">
        <v>100</v>
      </c>
      <c r="L205" s="19">
        <f t="shared" si="3"/>
        <v>209706738.27999994</v>
      </c>
      <c r="M205" s="7"/>
    </row>
    <row r="206" spans="2:13" x14ac:dyDescent="0.35">
      <c r="B206" s="5"/>
      <c r="C206" s="64">
        <v>45812</v>
      </c>
      <c r="D206" s="34" t="s">
        <v>390</v>
      </c>
      <c r="E206" s="16"/>
      <c r="F206" s="33"/>
      <c r="G206" s="33"/>
      <c r="H206" s="18" t="s">
        <v>355</v>
      </c>
      <c r="I206" s="16" t="s">
        <v>391</v>
      </c>
      <c r="J206" s="16"/>
      <c r="K206" s="36">
        <v>100</v>
      </c>
      <c r="L206" s="19">
        <f t="shared" si="3"/>
        <v>209706638.27999994</v>
      </c>
      <c r="M206" s="7"/>
    </row>
    <row r="207" spans="2:13" x14ac:dyDescent="0.35">
      <c r="B207" s="5"/>
      <c r="C207" s="64">
        <v>45812</v>
      </c>
      <c r="D207" s="34" t="s">
        <v>392</v>
      </c>
      <c r="E207" s="16"/>
      <c r="F207" s="33"/>
      <c r="G207" s="33"/>
      <c r="H207" s="18" t="s">
        <v>355</v>
      </c>
      <c r="I207" s="16" t="s">
        <v>393</v>
      </c>
      <c r="J207" s="16"/>
      <c r="K207" s="36">
        <v>100</v>
      </c>
      <c r="L207" s="19">
        <f t="shared" si="3"/>
        <v>209706538.27999994</v>
      </c>
      <c r="M207" s="7"/>
    </row>
    <row r="208" spans="2:13" x14ac:dyDescent="0.35">
      <c r="B208" s="5"/>
      <c r="C208" s="64">
        <v>45812</v>
      </c>
      <c r="D208" s="34" t="s">
        <v>394</v>
      </c>
      <c r="E208" s="16"/>
      <c r="F208" s="33"/>
      <c r="G208" s="33"/>
      <c r="H208" s="18" t="s">
        <v>355</v>
      </c>
      <c r="I208" s="16" t="s">
        <v>395</v>
      </c>
      <c r="J208" s="16"/>
      <c r="K208" s="36">
        <v>100</v>
      </c>
      <c r="L208" s="19">
        <f t="shared" si="3"/>
        <v>209706438.27999994</v>
      </c>
      <c r="M208" s="7"/>
    </row>
    <row r="209" spans="2:13" x14ac:dyDescent="0.35">
      <c r="B209" s="5"/>
      <c r="C209" s="64">
        <v>45812</v>
      </c>
      <c r="D209" s="34" t="s">
        <v>396</v>
      </c>
      <c r="E209" s="16"/>
      <c r="F209" s="33"/>
      <c r="G209" s="33"/>
      <c r="H209" s="18" t="s">
        <v>355</v>
      </c>
      <c r="I209" s="16" t="s">
        <v>397</v>
      </c>
      <c r="J209" s="16"/>
      <c r="K209" s="36">
        <v>100</v>
      </c>
      <c r="L209" s="19">
        <f t="shared" si="3"/>
        <v>209706338.27999994</v>
      </c>
      <c r="M209" s="7"/>
    </row>
    <row r="210" spans="2:13" x14ac:dyDescent="0.35">
      <c r="B210" s="5"/>
      <c r="C210" s="64">
        <v>45812</v>
      </c>
      <c r="D210" s="34" t="s">
        <v>398</v>
      </c>
      <c r="E210" s="16"/>
      <c r="F210" s="33"/>
      <c r="G210" s="33"/>
      <c r="H210" s="16" t="s">
        <v>384</v>
      </c>
      <c r="I210" s="16" t="s">
        <v>399</v>
      </c>
      <c r="J210" s="16"/>
      <c r="K210" s="36">
        <v>66.89</v>
      </c>
      <c r="L210" s="19">
        <f t="shared" si="3"/>
        <v>209706271.38999996</v>
      </c>
      <c r="M210" s="7"/>
    </row>
    <row r="211" spans="2:13" x14ac:dyDescent="0.35">
      <c r="B211" s="5"/>
      <c r="C211" s="64">
        <v>45812</v>
      </c>
      <c r="D211" s="34" t="s">
        <v>400</v>
      </c>
      <c r="E211" s="16"/>
      <c r="F211" s="33"/>
      <c r="G211" s="33"/>
      <c r="H211" s="16" t="s">
        <v>384</v>
      </c>
      <c r="I211" s="16" t="s">
        <v>399</v>
      </c>
      <c r="J211" s="16"/>
      <c r="K211" s="36">
        <v>21.95</v>
      </c>
      <c r="L211" s="19">
        <f t="shared" si="3"/>
        <v>209706249.43999997</v>
      </c>
      <c r="M211" s="7"/>
    </row>
    <row r="212" spans="2:13" x14ac:dyDescent="0.35">
      <c r="B212" s="5"/>
      <c r="C212" s="64">
        <v>45812</v>
      </c>
      <c r="D212" s="34" t="s">
        <v>401</v>
      </c>
      <c r="E212" s="16"/>
      <c r="F212" s="33"/>
      <c r="G212" s="33"/>
      <c r="H212" s="16" t="s">
        <v>384</v>
      </c>
      <c r="I212" s="16" t="s">
        <v>402</v>
      </c>
      <c r="J212" s="16"/>
      <c r="K212" s="36">
        <v>3321.98</v>
      </c>
      <c r="L212" s="19">
        <f t="shared" si="3"/>
        <v>209702927.45999998</v>
      </c>
      <c r="M212" s="7"/>
    </row>
    <row r="213" spans="2:13" x14ac:dyDescent="0.35">
      <c r="B213" s="5"/>
      <c r="C213" s="64">
        <v>45812</v>
      </c>
      <c r="D213" s="34" t="s">
        <v>403</v>
      </c>
      <c r="E213" s="16"/>
      <c r="F213" s="33"/>
      <c r="G213" s="33"/>
      <c r="H213" s="16" t="s">
        <v>384</v>
      </c>
      <c r="I213" s="16" t="s">
        <v>404</v>
      </c>
      <c r="J213" s="16"/>
      <c r="K213" s="36">
        <v>39.049999999999997</v>
      </c>
      <c r="L213" s="19">
        <f t="shared" si="3"/>
        <v>209702888.40999997</v>
      </c>
      <c r="M213" s="7"/>
    </row>
    <row r="214" spans="2:13" x14ac:dyDescent="0.35">
      <c r="B214" s="5"/>
      <c r="C214" s="64">
        <v>45812</v>
      </c>
      <c r="D214" s="34" t="s">
        <v>405</v>
      </c>
      <c r="E214" s="16"/>
      <c r="F214" s="33"/>
      <c r="G214" s="33"/>
      <c r="H214" s="16" t="s">
        <v>384</v>
      </c>
      <c r="I214" s="16" t="s">
        <v>406</v>
      </c>
      <c r="J214" s="16"/>
      <c r="K214" s="36">
        <v>3.91</v>
      </c>
      <c r="L214" s="19">
        <f t="shared" si="3"/>
        <v>209702884.49999997</v>
      </c>
      <c r="M214" s="7"/>
    </row>
    <row r="215" spans="2:13" x14ac:dyDescent="0.35">
      <c r="B215" s="5"/>
      <c r="C215" s="64">
        <v>45812</v>
      </c>
      <c r="D215" s="34" t="s">
        <v>407</v>
      </c>
      <c r="E215" s="16"/>
      <c r="F215" s="33"/>
      <c r="G215" s="33"/>
      <c r="H215" s="16" t="s">
        <v>384</v>
      </c>
      <c r="I215" s="16" t="s">
        <v>408</v>
      </c>
      <c r="J215" s="16"/>
      <c r="K215" s="36">
        <v>19015.63</v>
      </c>
      <c r="L215" s="19">
        <f t="shared" si="3"/>
        <v>209683868.86999997</v>
      </c>
      <c r="M215" s="7"/>
    </row>
    <row r="216" spans="2:13" x14ac:dyDescent="0.35">
      <c r="B216" s="5"/>
      <c r="C216" s="64">
        <v>45812</v>
      </c>
      <c r="D216" s="34" t="s">
        <v>409</v>
      </c>
      <c r="E216" s="16"/>
      <c r="F216" s="33"/>
      <c r="G216" s="33"/>
      <c r="H216" s="16" t="s">
        <v>384</v>
      </c>
      <c r="I216" s="16" t="s">
        <v>410</v>
      </c>
      <c r="J216" s="16"/>
      <c r="K216" s="36">
        <v>257.83</v>
      </c>
      <c r="L216" s="19">
        <f t="shared" si="3"/>
        <v>209683611.03999996</v>
      </c>
      <c r="M216" s="7"/>
    </row>
    <row r="217" spans="2:13" x14ac:dyDescent="0.35">
      <c r="B217" s="5"/>
      <c r="C217" s="64">
        <v>45812</v>
      </c>
      <c r="D217" s="34" t="s">
        <v>411</v>
      </c>
      <c r="E217" s="16"/>
      <c r="F217" s="33"/>
      <c r="G217" s="33"/>
      <c r="H217" s="16" t="s">
        <v>384</v>
      </c>
      <c r="I217" s="16" t="s">
        <v>412</v>
      </c>
      <c r="J217" s="16"/>
      <c r="K217" s="36">
        <v>118.52</v>
      </c>
      <c r="L217" s="19">
        <f t="shared" si="3"/>
        <v>209683492.51999995</v>
      </c>
      <c r="M217" s="7"/>
    </row>
    <row r="218" spans="2:13" x14ac:dyDescent="0.35">
      <c r="B218" s="5"/>
      <c r="C218" s="64">
        <v>45812</v>
      </c>
      <c r="D218" s="34" t="s">
        <v>413</v>
      </c>
      <c r="E218" s="16"/>
      <c r="F218" s="33"/>
      <c r="G218" s="33"/>
      <c r="H218" s="18" t="s">
        <v>355</v>
      </c>
      <c r="I218" s="16" t="s">
        <v>414</v>
      </c>
      <c r="J218" s="16"/>
      <c r="K218" s="36">
        <v>100</v>
      </c>
      <c r="L218" s="19">
        <f t="shared" si="3"/>
        <v>209683392.51999995</v>
      </c>
      <c r="M218" s="7"/>
    </row>
    <row r="219" spans="2:13" x14ac:dyDescent="0.35">
      <c r="B219" s="5"/>
      <c r="C219" s="64">
        <v>45812</v>
      </c>
      <c r="D219" s="34" t="s">
        <v>415</v>
      </c>
      <c r="E219" s="16"/>
      <c r="F219" s="33"/>
      <c r="G219" s="33"/>
      <c r="H219" s="18" t="s">
        <v>355</v>
      </c>
      <c r="I219" s="16" t="s">
        <v>416</v>
      </c>
      <c r="J219" s="16"/>
      <c r="K219" s="36">
        <v>100</v>
      </c>
      <c r="L219" s="19">
        <f t="shared" si="3"/>
        <v>209683292.51999995</v>
      </c>
      <c r="M219" s="7"/>
    </row>
    <row r="220" spans="2:13" x14ac:dyDescent="0.35">
      <c r="B220" s="5"/>
      <c r="C220" s="64">
        <v>45812</v>
      </c>
      <c r="D220" s="34" t="s">
        <v>417</v>
      </c>
      <c r="E220" s="16"/>
      <c r="F220" s="33"/>
      <c r="G220" s="33"/>
      <c r="H220" s="18" t="s">
        <v>355</v>
      </c>
      <c r="I220" s="16" t="s">
        <v>418</v>
      </c>
      <c r="J220" s="16"/>
      <c r="K220" s="36">
        <v>100</v>
      </c>
      <c r="L220" s="19">
        <f t="shared" si="3"/>
        <v>209683192.51999995</v>
      </c>
      <c r="M220" s="7"/>
    </row>
    <row r="221" spans="2:13" x14ac:dyDescent="0.35">
      <c r="B221" s="5"/>
      <c r="C221" s="64">
        <v>45812</v>
      </c>
      <c r="D221" s="34" t="s">
        <v>419</v>
      </c>
      <c r="E221" s="16"/>
      <c r="F221" s="33"/>
      <c r="G221" s="33"/>
      <c r="H221" s="18" t="s">
        <v>355</v>
      </c>
      <c r="I221" s="16" t="s">
        <v>420</v>
      </c>
      <c r="J221" s="16"/>
      <c r="K221" s="36">
        <v>100</v>
      </c>
      <c r="L221" s="19">
        <f t="shared" si="3"/>
        <v>209683092.51999995</v>
      </c>
      <c r="M221" s="7"/>
    </row>
    <row r="222" spans="2:13" x14ac:dyDescent="0.35">
      <c r="B222" s="5"/>
      <c r="C222" s="64">
        <v>45812</v>
      </c>
      <c r="D222" s="34" t="s">
        <v>421</v>
      </c>
      <c r="E222" s="16"/>
      <c r="F222" s="33"/>
      <c r="G222" s="33"/>
      <c r="H222" s="16" t="s">
        <v>384</v>
      </c>
      <c r="I222" s="16" t="s">
        <v>422</v>
      </c>
      <c r="J222" s="16"/>
      <c r="K222" s="36">
        <v>85.03</v>
      </c>
      <c r="L222" s="19">
        <f t="shared" si="3"/>
        <v>209683007.48999995</v>
      </c>
      <c r="M222" s="7"/>
    </row>
    <row r="223" spans="2:13" x14ac:dyDescent="0.35">
      <c r="B223" s="5"/>
      <c r="C223" s="64">
        <v>45812</v>
      </c>
      <c r="D223" s="34" t="s">
        <v>423</v>
      </c>
      <c r="E223" s="16"/>
      <c r="F223" s="33"/>
      <c r="G223" s="33"/>
      <c r="H223" s="16" t="s">
        <v>384</v>
      </c>
      <c r="I223" s="16" t="s">
        <v>410</v>
      </c>
      <c r="J223" s="16"/>
      <c r="K223" s="36">
        <v>36.119999999999997</v>
      </c>
      <c r="L223" s="19">
        <f t="shared" si="3"/>
        <v>209682971.36999995</v>
      </c>
      <c r="M223" s="7"/>
    </row>
    <row r="224" spans="2:13" x14ac:dyDescent="0.35">
      <c r="B224" s="5"/>
      <c r="C224" s="64">
        <v>45812</v>
      </c>
      <c r="D224" s="34" t="s">
        <v>424</v>
      </c>
      <c r="E224" s="16"/>
      <c r="F224" s="33"/>
      <c r="G224" s="33"/>
      <c r="H224" s="16" t="s">
        <v>384</v>
      </c>
      <c r="I224" s="16" t="s">
        <v>412</v>
      </c>
      <c r="J224" s="16"/>
      <c r="K224" s="36">
        <v>6.69</v>
      </c>
      <c r="L224" s="19">
        <f t="shared" si="3"/>
        <v>209682964.67999995</v>
      </c>
      <c r="M224" s="7"/>
    </row>
    <row r="225" spans="2:13" x14ac:dyDescent="0.35">
      <c r="B225" s="5"/>
      <c r="C225" s="64">
        <v>45812</v>
      </c>
      <c r="D225" s="34" t="s">
        <v>425</v>
      </c>
      <c r="E225" s="16"/>
      <c r="F225" s="33"/>
      <c r="G225" s="33"/>
      <c r="H225" s="16" t="s">
        <v>384</v>
      </c>
      <c r="I225" s="16" t="s">
        <v>426</v>
      </c>
      <c r="J225" s="16"/>
      <c r="K225" s="36">
        <v>47.68</v>
      </c>
      <c r="L225" s="19">
        <f t="shared" si="3"/>
        <v>209682916.99999994</v>
      </c>
      <c r="M225" s="7"/>
    </row>
    <row r="226" spans="2:13" x14ac:dyDescent="0.35">
      <c r="B226" s="5"/>
      <c r="C226" s="64">
        <v>45812</v>
      </c>
      <c r="D226" s="34" t="s">
        <v>427</v>
      </c>
      <c r="E226" s="16"/>
      <c r="F226" s="33"/>
      <c r="G226" s="33"/>
      <c r="H226" s="16" t="s">
        <v>384</v>
      </c>
      <c r="I226" s="16" t="s">
        <v>428</v>
      </c>
      <c r="J226" s="16"/>
      <c r="K226" s="36">
        <v>21.09</v>
      </c>
      <c r="L226" s="19">
        <f t="shared" si="3"/>
        <v>209682895.90999994</v>
      </c>
      <c r="M226" s="7"/>
    </row>
    <row r="227" spans="2:13" x14ac:dyDescent="0.35">
      <c r="B227" s="5"/>
      <c r="C227" s="64">
        <v>45838</v>
      </c>
      <c r="D227" s="34" t="s">
        <v>429</v>
      </c>
      <c r="E227" s="16"/>
      <c r="F227" s="33"/>
      <c r="G227" s="33"/>
      <c r="H227" s="18" t="s">
        <v>430</v>
      </c>
      <c r="I227" s="16" t="s">
        <v>431</v>
      </c>
      <c r="J227" s="65">
        <v>344016.8</v>
      </c>
      <c r="K227" s="36">
        <v>0</v>
      </c>
      <c r="L227" s="19">
        <f t="shared" si="3"/>
        <v>210026912.70999995</v>
      </c>
      <c r="M227" s="7"/>
    </row>
    <row r="228" spans="2:13" x14ac:dyDescent="0.35">
      <c r="B228" s="5"/>
      <c r="J228" s="2"/>
      <c r="K228" s="2"/>
      <c r="L228" s="21"/>
      <c r="M228" s="7"/>
    </row>
    <row r="229" spans="2:13" ht="18.75" thickBot="1" x14ac:dyDescent="0.4">
      <c r="B229" s="5"/>
      <c r="I229" s="22" t="s">
        <v>17</v>
      </c>
      <c r="J229" s="23">
        <f>+SUM(J182:J227)</f>
        <v>344016.8</v>
      </c>
      <c r="K229" s="23">
        <f>+SUM(K182:K227)</f>
        <v>19497754.510000009</v>
      </c>
      <c r="L229" s="23">
        <f>+L227</f>
        <v>210026912.70999995</v>
      </c>
      <c r="M229" s="7"/>
    </row>
    <row r="230" spans="2:13" ht="18.75" thickTop="1" x14ac:dyDescent="0.35">
      <c r="B230" s="5"/>
      <c r="I230" s="22"/>
      <c r="J230" s="66"/>
      <c r="K230" s="66"/>
      <c r="L230" s="66"/>
      <c r="M230" s="7"/>
    </row>
    <row r="231" spans="2:13" x14ac:dyDescent="0.35">
      <c r="B231" s="5"/>
      <c r="I231" s="22"/>
      <c r="J231" s="66"/>
      <c r="K231" s="66"/>
      <c r="L231" s="66"/>
      <c r="M231" s="7"/>
    </row>
    <row r="232" spans="2:13" x14ac:dyDescent="0.35">
      <c r="B232" s="5"/>
      <c r="I232" s="22"/>
      <c r="J232" s="66"/>
      <c r="K232" s="66"/>
      <c r="L232" s="66"/>
      <c r="M232" s="7"/>
    </row>
    <row r="233" spans="2:13" x14ac:dyDescent="0.35">
      <c r="B233" s="5"/>
      <c r="M233" s="7"/>
    </row>
    <row r="234" spans="2:13" x14ac:dyDescent="0.35">
      <c r="B234" s="5"/>
      <c r="M234" s="7"/>
    </row>
    <row r="235" spans="2:13" x14ac:dyDescent="0.35">
      <c r="B235" s="5"/>
      <c r="M235" s="7"/>
    </row>
    <row r="236" spans="2:13" x14ac:dyDescent="0.35">
      <c r="B236" s="5"/>
      <c r="M236" s="7"/>
    </row>
    <row r="237" spans="2:13" x14ac:dyDescent="0.35">
      <c r="B237" s="5"/>
      <c r="M237" s="7"/>
    </row>
    <row r="238" spans="2:13" x14ac:dyDescent="0.35">
      <c r="B238" s="5"/>
      <c r="C238" s="24" t="s">
        <v>18</v>
      </c>
      <c r="D238" s="24"/>
      <c r="E238" s="24"/>
      <c r="H238" s="25" t="s">
        <v>19</v>
      </c>
      <c r="J238" s="24" t="s">
        <v>19</v>
      </c>
      <c r="K238" s="24"/>
      <c r="M238" s="7"/>
    </row>
    <row r="239" spans="2:13" x14ac:dyDescent="0.35">
      <c r="B239" s="5"/>
      <c r="C239" s="26" t="s">
        <v>20</v>
      </c>
      <c r="D239" s="26"/>
      <c r="E239" s="26"/>
      <c r="H239" s="27" t="s">
        <v>21</v>
      </c>
      <c r="J239" s="26" t="s">
        <v>22</v>
      </c>
      <c r="K239" s="26"/>
      <c r="M239" s="7"/>
    </row>
    <row r="240" spans="2:13" x14ac:dyDescent="0.35">
      <c r="B240" s="5"/>
      <c r="C240" s="6" t="s">
        <v>23</v>
      </c>
      <c r="D240" s="6"/>
      <c r="E240" s="6"/>
      <c r="H240" s="28" t="s">
        <v>24</v>
      </c>
      <c r="J240" s="6" t="s">
        <v>25</v>
      </c>
      <c r="K240" s="6"/>
      <c r="M240" s="7"/>
    </row>
    <row r="241" spans="2:13" x14ac:dyDescent="0.35">
      <c r="B241" s="29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1"/>
    </row>
  </sheetData>
  <mergeCells count="36">
    <mergeCell ref="C239:E239"/>
    <mergeCell ref="J239:K239"/>
    <mergeCell ref="C240:E240"/>
    <mergeCell ref="J240:K240"/>
    <mergeCell ref="C174:L174"/>
    <mergeCell ref="C175:L175"/>
    <mergeCell ref="C176:L176"/>
    <mergeCell ref="C177:L177"/>
    <mergeCell ref="C178:L178"/>
    <mergeCell ref="C238:E238"/>
    <mergeCell ref="J238:K238"/>
    <mergeCell ref="J168:K168"/>
    <mergeCell ref="C169:E169"/>
    <mergeCell ref="J169:K169"/>
    <mergeCell ref="C170:E170"/>
    <mergeCell ref="J170:K170"/>
    <mergeCell ref="C173:L173"/>
    <mergeCell ref="C27:L27"/>
    <mergeCell ref="C28:L28"/>
    <mergeCell ref="C29:L29"/>
    <mergeCell ref="C143:F144"/>
    <mergeCell ref="C152:F153"/>
    <mergeCell ref="C162:F163"/>
    <mergeCell ref="C20:E20"/>
    <mergeCell ref="J20:K20"/>
    <mergeCell ref="C21:E21"/>
    <mergeCell ref="J21:K21"/>
    <mergeCell ref="C25:L25"/>
    <mergeCell ref="C26:L26"/>
    <mergeCell ref="C3:L3"/>
    <mergeCell ref="C4:L4"/>
    <mergeCell ref="C5:L5"/>
    <mergeCell ref="C6:L6"/>
    <mergeCell ref="C7:L7"/>
    <mergeCell ref="C19:E19"/>
    <mergeCell ref="J19:K19"/>
  </mergeCells>
  <pageMargins left="0.70866141732283472" right="0.70866141732283472" top="0.74803149606299213" bottom="0.74803149606299213" header="0.31496062992125984" footer="0.31496062992125984"/>
  <pageSetup paperSize="5" scale="39" orientation="landscape" verticalDpi="0" r:id="rId1"/>
  <rowBreaks count="5" manualBreakCount="5">
    <brk id="22" max="12" man="1"/>
    <brk id="63" max="12" man="1"/>
    <brk id="100" max="12" man="1"/>
    <brk id="133" max="12" man="1"/>
    <brk id="171" max="16383" man="1"/>
  </rowBreaks>
  <colBreaks count="1" manualBreakCount="1">
    <brk id="1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Props1.xml><?xml version="1.0" encoding="utf-8"?>
<ds:datastoreItem xmlns:ds="http://schemas.openxmlformats.org/officeDocument/2006/customXml" ds:itemID="{56B80DD8-E6C5-41B9-BD94-833792EB6A46}"/>
</file>

<file path=customXml/itemProps2.xml><?xml version="1.0" encoding="utf-8"?>
<ds:datastoreItem xmlns:ds="http://schemas.openxmlformats.org/officeDocument/2006/customXml" ds:itemID="{3F47CE4B-8D88-45B3-8812-83924FD34AEA}"/>
</file>

<file path=customXml/itemProps3.xml><?xml version="1.0" encoding="utf-8"?>
<ds:datastoreItem xmlns:ds="http://schemas.openxmlformats.org/officeDocument/2006/customXml" ds:itemID="{283BF9E3-138A-4932-BEEC-1F10E667E7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2025</vt:lpstr>
      <vt:lpstr>'Junio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2025-07-07T19:49:44Z</dcterms:created>
  <dcterms:modified xsi:type="dcterms:W3CDTF">2025-07-07T19:51:20Z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</Properties>
</file>