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PRESUPUESTO/Ejecucion del presupuesto 2025/8. AGOSTO/"/>
    </mc:Choice>
  </mc:AlternateContent>
  <xr:revisionPtr revIDLastSave="59" documentId="8_{AEF0C09C-8131-4372-9083-BB6183E5DB38}" xr6:coauthVersionLast="47" xr6:coauthVersionMax="47" xr10:uidLastSave="{A9A6BD71-B06A-4430-A560-D921C1A5F0F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G192" i="1"/>
  <c r="E316" i="1" l="1"/>
  <c r="E314" i="1"/>
  <c r="E311" i="1"/>
  <c r="E309" i="1"/>
  <c r="E306" i="1"/>
  <c r="E303" i="1"/>
  <c r="E301" i="1"/>
  <c r="E295" i="1"/>
  <c r="E289" i="1" s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2" i="1" s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/>
  <c r="E183" i="1"/>
  <c r="E178" i="1"/>
  <c r="E175" i="1"/>
  <c r="E173" i="1"/>
  <c r="E172" i="1" s="1"/>
  <c r="E170" i="1"/>
  <c r="E168" i="1"/>
  <c r="E166" i="1"/>
  <c r="E165" i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3" i="1" s="1"/>
  <c r="E130" i="1"/>
  <c r="E123" i="1"/>
  <c r="E120" i="1"/>
  <c r="E117" i="1"/>
  <c r="E115" i="1"/>
  <c r="E113" i="1"/>
  <c r="E112" i="1" s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2" i="1" s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3" i="1" s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5" i="1" s="1"/>
  <c r="I163" i="1"/>
  <c r="I162" i="1" s="1"/>
  <c r="I160" i="1"/>
  <c r="I158" i="1"/>
  <c r="I156" i="1"/>
  <c r="I154" i="1"/>
  <c r="I151" i="1"/>
  <c r="I149" i="1"/>
  <c r="I147" i="1"/>
  <c r="I144" i="1"/>
  <c r="I139" i="1" s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3" i="1" s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3" i="1" s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4" i="1" s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9" i="1" s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3" i="1" s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9" i="1" s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3" i="1" s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/>
  <c r="M96" i="1"/>
  <c r="M94" i="1"/>
  <c r="M91" i="1"/>
  <c r="M89" i="1"/>
  <c r="M87" i="1"/>
  <c r="M83" i="1" s="1"/>
  <c r="M84" i="1"/>
  <c r="M81" i="1"/>
  <c r="M79" i="1"/>
  <c r="M74" i="1" s="1"/>
  <c r="M77" i="1"/>
  <c r="M75" i="1"/>
  <c r="M72" i="1"/>
  <c r="M70" i="1"/>
  <c r="M69" i="1" s="1"/>
  <c r="M67" i="1"/>
  <c r="M64" i="1"/>
  <c r="M63" i="1" s="1"/>
  <c r="M61" i="1"/>
  <c r="M59" i="1"/>
  <c r="M57" i="1"/>
  <c r="M55" i="1"/>
  <c r="M53" i="1"/>
  <c r="M51" i="1"/>
  <c r="M49" i="1"/>
  <c r="M45" i="1"/>
  <c r="M43" i="1"/>
  <c r="M41" i="1"/>
  <c r="M40" i="1" s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8" i="1" s="1"/>
  <c r="N295" i="1"/>
  <c r="N289" i="1" s="1"/>
  <c r="N293" i="1"/>
  <c r="N290" i="1"/>
  <c r="N287" i="1"/>
  <c r="N284" i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3" i="1" s="1"/>
  <c r="O156" i="1"/>
  <c r="O154" i="1"/>
  <c r="O151" i="1"/>
  <c r="O149" i="1"/>
  <c r="O147" i="1"/>
  <c r="O144" i="1"/>
  <c r="O142" i="1"/>
  <c r="O140" i="1"/>
  <c r="O136" i="1"/>
  <c r="O134" i="1"/>
  <c r="O130" i="1"/>
  <c r="O123" i="1"/>
  <c r="O120" i="1"/>
  <c r="O117" i="1"/>
  <c r="O115" i="1"/>
  <c r="O113" i="1"/>
  <c r="O106" i="1"/>
  <c r="O99" i="1"/>
  <c r="O96" i="1"/>
  <c r="O94" i="1"/>
  <c r="O93" i="1" s="1"/>
  <c r="O91" i="1"/>
  <c r="O89" i="1"/>
  <c r="O87" i="1"/>
  <c r="O84" i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89" i="1" s="1"/>
  <c r="P290" i="1"/>
  <c r="P287" i="1"/>
  <c r="P284" i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0" i="1"/>
  <c r="P238" i="1"/>
  <c r="P236" i="1"/>
  <c r="P234" i="1"/>
  <c r="P231" i="1"/>
  <c r="P229" i="1"/>
  <c r="P227" i="1"/>
  <c r="P225" i="1"/>
  <c r="P223" i="1"/>
  <c r="P219" i="1"/>
  <c r="P218" i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0" i="1"/>
  <c r="P168" i="1"/>
  <c r="P166" i="1"/>
  <c r="P163" i="1"/>
  <c r="P162" i="1" s="1"/>
  <c r="P160" i="1"/>
  <c r="P158" i="1"/>
  <c r="P156" i="1"/>
  <c r="P153" i="1" s="1"/>
  <c r="P154" i="1"/>
  <c r="P151" i="1"/>
  <c r="P149" i="1"/>
  <c r="P147" i="1"/>
  <c r="P146" i="1" s="1"/>
  <c r="P144" i="1"/>
  <c r="P142" i="1"/>
  <c r="P140" i="1"/>
  <c r="P139" i="1" s="1"/>
  <c r="P136" i="1"/>
  <c r="P134" i="1"/>
  <c r="P130" i="1"/>
  <c r="P123" i="1"/>
  <c r="P120" i="1"/>
  <c r="P117" i="1"/>
  <c r="P115" i="1"/>
  <c r="P113" i="1"/>
  <c r="P106" i="1"/>
  <c r="P98" i="1" s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11" i="1"/>
  <c r="Q309" i="1"/>
  <c r="Q306" i="1"/>
  <c r="Q303" i="1"/>
  <c r="Q301" i="1"/>
  <c r="Q299" i="1"/>
  <c r="Q295" i="1"/>
  <c r="Q293" i="1"/>
  <c r="Q290" i="1"/>
  <c r="Q287" i="1"/>
  <c r="Q284" i="1"/>
  <c r="Q283" i="1"/>
  <c r="Q281" i="1"/>
  <c r="Q280" i="1" s="1"/>
  <c r="Q278" i="1"/>
  <c r="Q276" i="1"/>
  <c r="Q274" i="1"/>
  <c r="Q272" i="1"/>
  <c r="Q269" i="1"/>
  <c r="Q267" i="1"/>
  <c r="Q265" i="1"/>
  <c r="Q263" i="1"/>
  <c r="Q260" i="1"/>
  <c r="Q258" i="1"/>
  <c r="Q256" i="1"/>
  <c r="Q254" i="1"/>
  <c r="Q252" i="1"/>
  <c r="Q250" i="1"/>
  <c r="Q247" i="1"/>
  <c r="Q245" i="1"/>
  <c r="Q243" i="1"/>
  <c r="Q240" i="1"/>
  <c r="Q238" i="1"/>
  <c r="Q233" i="1" s="1"/>
  <c r="Q236" i="1"/>
  <c r="Q234" i="1"/>
  <c r="Q231" i="1"/>
  <c r="Q229" i="1"/>
  <c r="Q227" i="1"/>
  <c r="Q225" i="1"/>
  <c r="Q223" i="1"/>
  <c r="Q219" i="1"/>
  <c r="Q218" i="1" s="1"/>
  <c r="Q217" i="1" s="1"/>
  <c r="Q212" i="1"/>
  <c r="Q209" i="1"/>
  <c r="Q207" i="1"/>
  <c r="Q205" i="1"/>
  <c r="Q203" i="1"/>
  <c r="Q201" i="1"/>
  <c r="Q199" i="1"/>
  <c r="Q197" i="1"/>
  <c r="Q187" i="1"/>
  <c r="Q186" i="1"/>
  <c r="Q183" i="1"/>
  <c r="Q178" i="1"/>
  <c r="Q175" i="1"/>
  <c r="Q173" i="1"/>
  <c r="Q172" i="1" s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3" i="1"/>
  <c r="Q91" i="1"/>
  <c r="Q89" i="1"/>
  <c r="Q87" i="1"/>
  <c r="Q84" i="1"/>
  <c r="Q81" i="1"/>
  <c r="Q79" i="1"/>
  <c r="Q77" i="1"/>
  <c r="Q75" i="1"/>
  <c r="Q74" i="1" s="1"/>
  <c r="Q72" i="1"/>
  <c r="Q70" i="1"/>
  <c r="Q69" i="1" s="1"/>
  <c r="Q67" i="1"/>
  <c r="Q64" i="1"/>
  <c r="Q63" i="1" s="1"/>
  <c r="Q61" i="1"/>
  <c r="Q59" i="1"/>
  <c r="Q57" i="1"/>
  <c r="Q55" i="1"/>
  <c r="Q53" i="1"/>
  <c r="Q51" i="1"/>
  <c r="Q49" i="1"/>
  <c r="Q45" i="1"/>
  <c r="Q43" i="1"/>
  <c r="Q41" i="1"/>
  <c r="Q29" i="1"/>
  <c r="Q28" i="1" s="1"/>
  <c r="Q25" i="1"/>
  <c r="Q23" i="1"/>
  <c r="Q21" i="1"/>
  <c r="Q15" i="1"/>
  <c r="Q13" i="1"/>
  <c r="R316" i="1"/>
  <c r="R314" i="1"/>
  <c r="R311" i="1"/>
  <c r="R309" i="1"/>
  <c r="R306" i="1"/>
  <c r="R303" i="1"/>
  <c r="R301" i="1"/>
  <c r="R299" i="1"/>
  <c r="R295" i="1"/>
  <c r="R293" i="1"/>
  <c r="R290" i="1"/>
  <c r="R287" i="1"/>
  <c r="R284" i="1"/>
  <c r="R283" i="1" s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2" i="1" s="1"/>
  <c r="R173" i="1"/>
  <c r="R170" i="1"/>
  <c r="R168" i="1"/>
  <c r="R166" i="1"/>
  <c r="R165" i="1" s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9" i="1" s="1"/>
  <c r="R136" i="1"/>
  <c r="R133" i="1" s="1"/>
  <c r="R134" i="1"/>
  <c r="R130" i="1"/>
  <c r="R123" i="1"/>
  <c r="R120" i="1"/>
  <c r="R117" i="1"/>
  <c r="R115" i="1"/>
  <c r="R113" i="1"/>
  <c r="R106" i="1"/>
  <c r="R99" i="1"/>
  <c r="R98" i="1" s="1"/>
  <c r="R96" i="1"/>
  <c r="R94" i="1"/>
  <c r="R93" i="1" s="1"/>
  <c r="R91" i="1"/>
  <c r="R89" i="1"/>
  <c r="R87" i="1"/>
  <c r="R83" i="1" s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8" i="1" s="1"/>
  <c r="R45" i="1"/>
  <c r="R43" i="1"/>
  <c r="R41" i="1"/>
  <c r="R40" i="1" s="1"/>
  <c r="R36" i="1"/>
  <c r="R29" i="1"/>
  <c r="R28" i="1"/>
  <c r="R25" i="1"/>
  <c r="R23" i="1"/>
  <c r="R21" i="1"/>
  <c r="R15" i="1"/>
  <c r="R13" i="1"/>
  <c r="S316" i="1"/>
  <c r="S314" i="1"/>
  <c r="S311" i="1"/>
  <c r="S309" i="1"/>
  <c r="S306" i="1"/>
  <c r="S303" i="1"/>
  <c r="S301" i="1"/>
  <c r="S299" i="1"/>
  <c r="S298" i="1" s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3" i="1" s="1"/>
  <c r="S89" i="1"/>
  <c r="S87" i="1"/>
  <c r="S84" i="1"/>
  <c r="S81" i="1"/>
  <c r="S79" i="1"/>
  <c r="S77" i="1"/>
  <c r="S75" i="1"/>
  <c r="S72" i="1"/>
  <c r="S70" i="1"/>
  <c r="S67" i="1"/>
  <c r="S64" i="1"/>
  <c r="S61" i="1"/>
  <c r="S59" i="1"/>
  <c r="S57" i="1"/>
  <c r="S55" i="1"/>
  <c r="S53" i="1"/>
  <c r="S51" i="1"/>
  <c r="S49" i="1"/>
  <c r="S45" i="1"/>
  <c r="S43" i="1"/>
  <c r="S40" i="1" s="1"/>
  <c r="S41" i="1"/>
  <c r="S29" i="1"/>
  <c r="S28" i="1"/>
  <c r="S25" i="1"/>
  <c r="S23" i="1"/>
  <c r="S21" i="1"/>
  <c r="S15" i="1"/>
  <c r="S13" i="1"/>
  <c r="U296" i="1"/>
  <c r="U294" i="1"/>
  <c r="P283" i="1" l="1"/>
  <c r="P242" i="1"/>
  <c r="P172" i="1"/>
  <c r="O133" i="1"/>
  <c r="O83" i="1"/>
  <c r="N283" i="1"/>
  <c r="N98" i="1"/>
  <c r="F63" i="1"/>
  <c r="M305" i="1"/>
  <c r="S153" i="1"/>
  <c r="R249" i="1"/>
  <c r="R289" i="1"/>
  <c r="Q48" i="1"/>
  <c r="O48" i="1"/>
  <c r="O63" i="1"/>
  <c r="N172" i="1"/>
  <c r="L249" i="1"/>
  <c r="J139" i="1"/>
  <c r="J172" i="1"/>
  <c r="F74" i="1"/>
  <c r="E69" i="1"/>
  <c r="E47" i="1" s="1"/>
  <c r="S305" i="1"/>
  <c r="Q298" i="1"/>
  <c r="P233" i="1"/>
  <c r="O74" i="1"/>
  <c r="O139" i="1"/>
  <c r="O222" i="1"/>
  <c r="L289" i="1"/>
  <c r="K172" i="1"/>
  <c r="J93" i="1"/>
  <c r="J249" i="1"/>
  <c r="I93" i="1"/>
  <c r="F83" i="1"/>
  <c r="F233" i="1"/>
  <c r="S74" i="1"/>
  <c r="S233" i="1"/>
  <c r="R146" i="1"/>
  <c r="R298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Q40" i="1"/>
  <c r="O172" i="1"/>
  <c r="O233" i="1"/>
  <c r="M196" i="1"/>
  <c r="I305" i="1"/>
  <c r="S69" i="1"/>
  <c r="S139" i="1"/>
  <c r="R74" i="1"/>
  <c r="R153" i="1"/>
  <c r="R186" i="1"/>
  <c r="R138" i="1" s="1"/>
  <c r="R233" i="1"/>
  <c r="Q98" i="1"/>
  <c r="Q133" i="1"/>
  <c r="Q242" i="1"/>
  <c r="Q249" i="1"/>
  <c r="P133" i="1"/>
  <c r="O98" i="1"/>
  <c r="N48" i="1"/>
  <c r="N63" i="1"/>
  <c r="N74" i="1"/>
  <c r="N93" i="1"/>
  <c r="N249" i="1"/>
  <c r="M298" i="1"/>
  <c r="M297" i="1" s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196" i="1"/>
  <c r="K153" i="1"/>
  <c r="K139" i="1"/>
  <c r="K98" i="1"/>
  <c r="K93" i="1"/>
  <c r="K74" i="1"/>
  <c r="K40" i="1"/>
  <c r="K12" i="1"/>
  <c r="J153" i="1"/>
  <c r="J138" i="1" s="1"/>
  <c r="J98" i="1"/>
  <c r="J48" i="1"/>
  <c r="J40" i="1"/>
  <c r="F298" i="1"/>
  <c r="I48" i="1"/>
  <c r="I12" i="1"/>
  <c r="F289" i="1"/>
  <c r="F133" i="1"/>
  <c r="E48" i="1"/>
  <c r="E12" i="1"/>
  <c r="S297" i="1"/>
  <c r="J112" i="1"/>
  <c r="Q83" i="1"/>
  <c r="Q146" i="1"/>
  <c r="Q138" i="1" s="1"/>
  <c r="K112" i="1"/>
  <c r="J305" i="1"/>
  <c r="I112" i="1"/>
  <c r="I289" i="1"/>
  <c r="F172" i="1"/>
  <c r="P222" i="1"/>
  <c r="M222" i="1"/>
  <c r="K297" i="1"/>
  <c r="S172" i="1"/>
  <c r="S262" i="1"/>
  <c r="S146" i="1"/>
  <c r="S138" i="1" s="1"/>
  <c r="S289" i="1"/>
  <c r="R222" i="1"/>
  <c r="R305" i="1"/>
  <c r="R297" i="1" s="1"/>
  <c r="Q153" i="1"/>
  <c r="P48" i="1"/>
  <c r="P165" i="1"/>
  <c r="O262" i="1"/>
  <c r="O289" i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E138" i="1" s="1"/>
  <c r="S249" i="1"/>
  <c r="R112" i="1"/>
  <c r="P12" i="1"/>
  <c r="O12" i="1"/>
  <c r="O196" i="1"/>
  <c r="M146" i="1"/>
  <c r="L305" i="1"/>
  <c r="L297" i="1" s="1"/>
  <c r="K262" i="1"/>
  <c r="I222" i="1"/>
  <c r="I221" i="1" s="1"/>
  <c r="F112" i="1"/>
  <c r="F196" i="1"/>
  <c r="F222" i="1"/>
  <c r="F249" i="1"/>
  <c r="N83" i="1"/>
  <c r="N153" i="1"/>
  <c r="M172" i="1"/>
  <c r="S222" i="1"/>
  <c r="S221" i="1" s="1"/>
  <c r="Q196" i="1"/>
  <c r="P83" i="1"/>
  <c r="O165" i="1"/>
  <c r="M153" i="1"/>
  <c r="M289" i="1"/>
  <c r="J12" i="1"/>
  <c r="J11" i="1" s="1"/>
  <c r="S112" i="1"/>
  <c r="P262" i="1"/>
  <c r="I196" i="1"/>
  <c r="S12" i="1"/>
  <c r="S11" i="1" s="1"/>
  <c r="S48" i="1"/>
  <c r="S196" i="1"/>
  <c r="R262" i="1"/>
  <c r="Q12" i="1"/>
  <c r="Q11" i="1" s="1"/>
  <c r="Q165" i="1"/>
  <c r="Q222" i="1"/>
  <c r="Q221" i="1" s="1"/>
  <c r="O305" i="1"/>
  <c r="N196" i="1"/>
  <c r="N222" i="1"/>
  <c r="N305" i="1"/>
  <c r="N297" i="1" s="1"/>
  <c r="M242" i="1"/>
  <c r="L12" i="1"/>
  <c r="L11" i="1" s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Q305" i="1"/>
  <c r="Q297" i="1" s="1"/>
  <c r="P93" i="1"/>
  <c r="P249" i="1"/>
  <c r="O146" i="1"/>
  <c r="N40" i="1"/>
  <c r="N69" i="1"/>
  <c r="N139" i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K11" i="1"/>
  <c r="R221" i="1"/>
  <c r="R47" i="1"/>
  <c r="G296" i="1"/>
  <c r="G295" i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O297" i="1" l="1"/>
  <c r="O221" i="1"/>
  <c r="O47" i="1"/>
  <c r="N47" i="1"/>
  <c r="F297" i="1"/>
  <c r="N138" i="1"/>
  <c r="M138" i="1"/>
  <c r="P138" i="1"/>
  <c r="S47" i="1"/>
  <c r="O11" i="1"/>
  <c r="K138" i="1"/>
  <c r="Q47" i="1"/>
  <c r="O138" i="1"/>
  <c r="I138" i="1"/>
  <c r="P47" i="1"/>
  <c r="P221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H11" i="1" l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4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46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U192" i="1" l="1"/>
  <c r="J10" i="1"/>
  <c r="K10" i="1"/>
  <c r="P10" i="1"/>
  <c r="S10" i="1"/>
  <c r="I10" i="1"/>
  <c r="N10" i="1"/>
  <c r="M10" i="1"/>
  <c r="L10" i="1"/>
  <c r="Q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T289" i="1" l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12" i="1" s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289" i="1" l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V14" i="1" s="1"/>
  <c r="Q318" i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<sst xmlns="http://schemas.openxmlformats.org/spreadsheetml/2006/main" count="649" uniqueCount="577">
  <si>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</si>
  <si>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</si>
  <si>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</si>
  <si>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</si>
  <si>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</si>
  <si>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</si>
  <si>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</si>
  <si>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</si>
  <si>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</si>
  <si>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</si>
  <si>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</si>
  <si>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</si>
  <si>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</si>
  <si>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</si>
  <si>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</si>
  <si>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</si>
  <si>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</si>
  <si>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</si>
  <si>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</si>
  <si>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</si>
  <si>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</si>
  <si>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</si>
  <si>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</si>
  <si>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</si>
  <si>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</si>
  <si>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</si>
  <si>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</si>
  <si>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</si>
  <si>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</si>
  <si>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</si>
  <si>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</si>
  <si>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</si>
  <si>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</si>
  <si>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</si>
  <si>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</si>
  <si>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</si>
  <si>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</si>
  <si>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</si>
  <si>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</si>
  <si>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</si>
  <si>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</si>
  <si>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</si>
  <si>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</si>
  <si>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</si>
  <si>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</si>
  <si>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</si>
  <si>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</si>
  <si>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</si>
  <si>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</si>
  <si>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</si>
  <si>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</si>
  <si>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</si>
  <si>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</si>
  <si>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</si>
  <si>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</si>
  <si>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</si>
  <si>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</si>
  <si>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</si>
  <si>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</si>
  <si>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</si>
  <si>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</si>
  <si>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</si>
  <si>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</si>
  <si>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</si>
  <si>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</si>
  <si>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</si>
  <si>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</si>
  <si>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</si>
  <si>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</si>
  <si>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</si>
  <si>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</si>
  <si>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</si>
  <si>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</si>
  <si>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</si>
  <si>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</si>
  <si>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</si>
  <si>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</si>
  <si>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</si>
  <si>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</si>
  <si>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</si>
  <si>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</si>
  <si>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</si>
  <si>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</si>
  <si>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</si>
  <si>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</si>
  <si>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</si>
  <si>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</si>
  <si>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</si>
  <si>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</si>
  <si>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</si>
  <si>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</si>
  <si>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</si>
  <si>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</si>
  <si>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</si>
  <si>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</si>
  <si>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</si>
  <si>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</si>
  <si>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</si>
  <si>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</si>
  <si>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</si>
  <si>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</si>
  <si>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</si>
  <si>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</si>
  <si>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</si>
  <si>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</si>
  <si>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</si>
  <si>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</si>
  <si>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</si>
  <si>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</si>
  <si>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</si>
  <si>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</si>
  <si>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</si>
  <si>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</si>
  <si>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</si>
  <si>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</si>
  <si>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</si>
  <si>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</si>
  <si>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</si>
  <si>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</si>
  <si>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</si>
  <si>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</si>
  <si>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</si>
  <si>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</si>
  <si>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</si>
  <si>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</si>
  <si>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</si>
  <si>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</si>
  <si>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</si>
  <si>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</si>
  <si>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</si>
  <si>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</si>
  <si>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</si>
  <si>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</si>
  <si>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</si>
  <si>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</si>
  <si>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</si>
  <si>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</si>
  <si>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</si>
  <si>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</si>
  <si>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</si>
  <si>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</si>
  <si>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</si>
  <si>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</si>
  <si>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</si>
  <si>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</si>
  <si>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</si>
  <si>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</si>
  <si>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</si>
  <si>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</si>
  <si>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</si>
  <si>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</si>
  <si>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</si>
  <si>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</si>
  <si>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</si>
  <si>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</si>
  <si>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</si>
  <si>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</si>
  <si>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</si>
  <si>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</si>
  <si>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</si>
  <si>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</si>
  <si>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</si>
  <si>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</si>
  <si>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</si>
  <si>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</si>
  <si>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</si>
  <si>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</si>
  <si>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</si>
  <si>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</si>
  <si>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</si>
  <si>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</si>
  <si>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</si>
  <si>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</si>
  <si>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</si>
  <si>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</si>
  <si>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</si>
  <si>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</si>
  <si>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</si>
  <si>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</si>
  <si>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</si>
  <si>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</si>
  <si>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</si>
  <si>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</si>
  <si>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</si>
  <si>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</si>
  <si>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</si>
  <si>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</si>
  <si>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</si>
  <si>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</si>
  <si>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</si>
  <si>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</si>
  <si>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</si>
  <si>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</si>
  <si>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</si>
  <si>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</si>
  <si>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</si>
  <si>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</si>
  <si>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</si>
  <si>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</si>
  <si>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</si>
  <si>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</si>
  <si>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</si>
  <si>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</si>
  <si>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</si>
  <si>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</si>
  <si>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</si>
  <si>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</si>
  <si>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</si>
  <si>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</si>
  <si>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</si>
  <si>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</si>
  <si>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</si>
  <si>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</si>
  <si>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</si>
  <si>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</si>
  <si>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</si>
  <si>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</si>
  <si>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</si>
  <si>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</si>
  <si>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</si>
  <si>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</si>
  <si>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</si>
  <si>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</si>
  <si>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</si>
  <si>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</si>
  <si>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</si>
  <si>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</si>
  <si>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</si>
  <si>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</si>
  <si>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</si>
  <si>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</si>
  <si>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</si>
  <si>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</si>
  <si>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</si>
  <si>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</si>
  <si>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</si>
  <si>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</si>
  <si>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</si>
  <si>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</si>
  <si>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</si>
  <si>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</si>
  <si>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</si>
  <si>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</si>
  <si>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</si>
  <si>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</si>
  <si>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</si>
  <si>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</si>
  <si>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</si>
  <si>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</si>
  <si>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</si>
  <si>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</si>
  <si>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</si>
  <si>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</si>
  <si>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</si>
  <si>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</si>
  <si>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</si>
  <si>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</si>
  <si>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</si>
  <si>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</si>
  <si>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</si>
  <si>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</si>
  <si>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</si>
  <si>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</si>
  <si>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</si>
  <si>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</si>
  <si>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</si>
  <si>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</si>
  <si>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</si>
  <si>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</si>
  <si>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</si>
  <si>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</si>
  <si>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</si>
  <si>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</si>
  <si>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</si>
  <si>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</si>
  <si>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</si>
  <si>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</si>
  <si>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</si>
  <si>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</si>
  <si>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</si>
  <si>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</si>
  <si>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</si>
  <si>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</si>
  <si>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</si>
  <si>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</si>
  <si>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</si>
  <si>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</si>
  <si>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</si>
  <si>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</si>
  <si>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</si>
  <si>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</si>
  <si>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</si>
  <si>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</si>
  <si>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</si>
  <si>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</si>
  <si>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</si>
  <si>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</si>
  <si>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</si>
  <si>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</si>
  <si>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</si>
  <si>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</si>
  <si>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</si>
  <si>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</si>
  <si>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</si>
  <si>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</si>
  <si>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</si>
  <si>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</si>
  <si>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</si>
  <si>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</si>
  <si>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</si>
  <si>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</si>
  <si>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</si>
  <si>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</si>
  <si>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</si>
  <si>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</si>
  <si>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</si>
  <si>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</si>
  <si>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</si>
  <si>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</si>
  <si>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</si>
  <si>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</si>
  <si>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</si>
  <si>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</si>
  <si>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</si>
  <si>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</si>
  <si>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</si>
  <si>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</si>
  <si>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</si>
  <si>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</si>
  <si>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</si>
  <si>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</si>
  <si>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</si>
  <si>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</si>
  <si>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</si>
  <si>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</si>
  <si>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</si>
  <si>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</si>
  <si>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</si>
  <si>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</si>
  <si>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</si>
  <si>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</si>
  <si>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</si>
  <si>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</si>
  <si>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</si>
  <si>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</si>
  <si>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</si>
  <si>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</si>
  <si>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</si>
  <si>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</si>
  <si>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</si>
  <si>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</si>
  <si>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</si>
  <si>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</si>
  <si>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</si>
  <si>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</si>
  <si>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</si>
  <si>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</si>
  <si>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</si>
  <si>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</si>
  <si>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</si>
  <si>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</si>
  <si>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</si>
  <si>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</si>
  <si>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</si>
  <si>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</si>
  <si>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</si>
  <si>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</si>
  <si>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</si>
  <si>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</si>
  <si>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</si>
  <si>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</si>
  <si>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</si>
  <si>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</si>
  <si>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</si>
  <si>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</si>
  <si>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</si>
  <si>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</si>
  <si>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</si>
  <si>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</si>
  <si>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</si>
  <si>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</si>
  <si>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</si>
  <si>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</si>
  <si>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</si>
  <si>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</si>
  <si>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</si>
  <si>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</si>
  <si>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</si>
  <si>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</si>
  <si>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</si>
  <si>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</si>
  <si>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</si>
  <si>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</si>
  <si>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</si>
  <si>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</si>
  <si>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</si>
  <si>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</si>
  <si>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</si>
  <si>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</si>
  <si>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</si>
  <si>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</si>
  <si>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</si>
  <si>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</si>
  <si>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</si>
  <si>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</si>
  <si>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</si>
  <si>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</si>
  <si>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</si>
  <si>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</si>
  <si>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</si>
  <si>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</si>
  <si>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</si>
  <si>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</si>
  <si>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</si>
  <si>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</si>
  <si>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</si>
  <si>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</si>
  <si>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</si>
  <si>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</si>
  <si>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</si>
  <si>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</si>
  <si>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</si>
  <si>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</si>
  <si>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</si>
  <si>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</si>
  <si>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</si>
  <si>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</si>
  <si>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</si>
  <si>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</si>
  <si>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</si>
  <si>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</si>
  <si>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</si>
  <si>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</si>
  <si>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</si>
  <si>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</si>
  <si>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</si>
  <si>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</si>
  <si>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</si>
  <si>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</si>
  <si>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</si>
  <si>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</si>
  <si>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</si>
  <si>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</si>
  <si>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</si>
  <si>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</si>
  <si>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</si>
  <si>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</si>
  <si>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</si>
  <si>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</si>
  <si>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</si>
  <si>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</si>
  <si>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</si>
  <si>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</si>
  <si>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</si>
  <si>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</si>
  <si>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</si>
  <si>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</si>
  <si>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</si>
  <si>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</si>
  <si>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</si>
  <si>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</si>
  <si>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</si>
  <si>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</si>
  <si>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</si>
  <si>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</si>
  <si>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</si>
  <si>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</si>
  <si>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</si>
  <si>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</si>
  <si>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</si>
  <si>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</si>
  <si>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</si>
  <si>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</si>
  <si>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</si>
  <si>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</si>
  <si>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</si>
  <si>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</si>
  <si>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</si>
  <si>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</si>
  <si>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</si>
  <si>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</si>
  <si>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</si>
  <si>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</si>
  <si>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</si>
  <si>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</si>
  <si>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</si>
  <si>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</si>
  <si>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</si>
  <si>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</si>
  <si>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</si>
  <si>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</si>
  <si>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</si>
  <si>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</si>
  <si>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</si>
  <si>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</si>
  <si>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</si>
  <si>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</si>
  <si>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</si>
  <si>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</si>
  <si>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</si>
  <si>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</si>
  <si>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</si>
  <si>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</si>
  <si>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</si>
  <si>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</si>
  <si>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</si>
  <si>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</si>
  <si>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</si>
  <si>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</si>
  <si>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</si>
  <si>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</si>
  <si>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</si>
  <si>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</si>
  <si>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</si>
  <si>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</si>
  <si>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</si>
  <si>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</si>
  <si>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</si>
  <si>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</si>
  <si>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</si>
  <si>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</si>
  <si>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</si>
  <si>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</si>
  <si>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</si>
  <si>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</si>
  <si>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</si>
  <si>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</si>
  <si>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</si>
  <si>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</si>
  <si>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</si>
  <si>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</si>
  <si>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</si>
  <si>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</si>
  <si>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</si>
  <si>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</si>
  <si>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</si>
  <si>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</si>
  <si>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</si>
  <si>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</si>
  <si>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</si>
  <si>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Anyolani Nolasco G.</t>
  </si>
  <si>
    <t>José Luis Mañón</t>
  </si>
  <si>
    <t>Encargada División Contabilidad</t>
  </si>
  <si>
    <t>Encargado Financiero</t>
  </si>
  <si>
    <t>Preparado por:</t>
  </si>
  <si>
    <t>Revisado por:</t>
  </si>
  <si>
    <t>Aprobado por: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</si>
  <si>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</si>
  <si>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</si>
  <si>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</si>
  <si>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</si>
  <si>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</si>
  <si>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</si>
  <si>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</si>
  <si>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</si>
  <si>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</si>
  <si>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</si>
  <si>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</si>
  <si>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</si>
  <si>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</si>
  <si>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</si>
  <si>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</si>
  <si>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</si>
  <si>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</si>
  <si>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</si>
  <si>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</si>
  <si>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</si>
  <si>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</si>
  <si>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</si>
  <si>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</si>
  <si>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</si>
  <si>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</si>
  <si>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</si>
  <si>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</si>
  <si>
    <t xml:space="preserve">Presupuesto Aprobado </t>
  </si>
  <si>
    <t>Maggy Villar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</si>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</sst>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164" fontId="4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2"/>
  <sheetViews>
    <sheetView showGridLines="0" tabSelected="1" view="pageBreakPreview" topLeftCell="B1" zoomScale="80" zoomScaleNormal="80" zoomScaleSheetLayoutView="80" workbookViewId="0">
      <pane xSplit="3" ySplit="10" topLeftCell="L221" activePane="bottomRight" state="frozen"/>
      <selection activeCell="B1" sqref="B1"/>
      <selection pane="topRight" activeCell="E1" sqref="E1"/>
      <selection pane="bottomLeft" activeCell="B11" sqref="B11"/>
      <selection pane="bottomRight" activeCell="B327" sqref="B327:G329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6" width="19.5703125" style="1" customWidth="1"/>
    <col min="7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bestFit="1" customWidth="1"/>
    <col min="12" max="12" width="17.7109375" style="3" customWidth="1"/>
    <col min="13" max="13" width="15.7109375" style="3" bestFit="1" customWidth="1"/>
    <col min="14" max="14" width="15.28515625" style="3" customWidth="1"/>
    <col min="15" max="15" width="19.7109375" style="3" customWidth="1"/>
    <col min="16" max="16" width="16.42578125" style="3" customWidth="1"/>
    <col min="17" max="17" width="15.28515625" style="3" customWidth="1"/>
    <col min="18" max="18" width="11" style="3" bestFit="1" customWidth="1"/>
    <col min="19" max="19" width="14.28515625" style="3" bestFit="1" customWidth="1"/>
    <col min="20" max="20" width="15.570312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85" t="s">
        <v>497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2" ht="18" x14ac:dyDescent="0.25">
      <c r="A2" s="47"/>
      <c r="B2" s="85" t="s">
        <v>496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2" ht="18" x14ac:dyDescent="0.25">
      <c r="A3" s="85" t="s">
        <v>569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2" ht="18" x14ac:dyDescent="0.25">
      <c r="A4" s="47"/>
      <c r="B4" s="85" t="s">
        <v>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574</v>
      </c>
      <c r="F9" s="56" t="s">
        <v>547</v>
      </c>
      <c r="G9" s="56" t="s">
        <v>548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557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-6.3329935073852539E-8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206216064.04000002</v>
      </c>
      <c r="M10" s="73">
        <f t="shared" si="0"/>
        <v>191230290.82999998</v>
      </c>
      <c r="N10" s="73">
        <f t="shared" si="0"/>
        <v>322278721.28000003</v>
      </c>
      <c r="O10" s="73">
        <f>+O11+O47+O138+O221+O297</f>
        <v>154106767.28999999</v>
      </c>
      <c r="P10" s="73">
        <f t="shared" si="0"/>
        <v>131483638.11</v>
      </c>
      <c r="Q10" s="73">
        <f t="shared" si="0"/>
        <v>0</v>
      </c>
      <c r="R10" s="73">
        <f t="shared" si="0"/>
        <v>0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1349691542.6799998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Q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25817708.510000002</v>
      </c>
      <c r="O11" s="34">
        <f t="shared" si="5"/>
        <v>11227484.029999999</v>
      </c>
      <c r="P11" s="34">
        <f t="shared" ref="P11" si="6">P12+P28+P36+P40</f>
        <v>42260642.919999994</v>
      </c>
      <c r="Q11" s="34">
        <f t="shared" si="5"/>
        <v>0</v>
      </c>
      <c r="R11" s="34">
        <f t="shared" ref="R11" si="7">R12+R28+R36+R40</f>
        <v>0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217765849.85999998</v>
      </c>
      <c r="V11" s="4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24204983.329999998</v>
      </c>
      <c r="O12" s="15">
        <f t="shared" si="16"/>
        <v>9539050</v>
      </c>
      <c r="P12" s="15">
        <f t="shared" ref="P12" si="17">+P13+P15+P21+P23+P25</f>
        <v>40649128.439999998</v>
      </c>
      <c r="Q12" s="15">
        <f t="shared" ref="Q12" si="18">+Q13+Q15+Q21+Q23+Q25</f>
        <v>0</v>
      </c>
      <c r="R12" s="15">
        <f t="shared" ref="R12" si="19">+R13+R15+R21+R23+R25</f>
        <v>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196025772.75999999</v>
      </c>
    </row>
    <row r="13" spans="1:22" hidden="1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4701983.33</v>
      </c>
      <c r="O13" s="15">
        <f t="shared" si="24"/>
        <v>4869550</v>
      </c>
      <c r="P13" s="15">
        <f t="shared" si="24"/>
        <v>5102550</v>
      </c>
      <c r="Q13" s="15">
        <f t="shared" si="24"/>
        <v>0</v>
      </c>
      <c r="R13" s="15">
        <f t="shared" si="24"/>
        <v>0</v>
      </c>
      <c r="S13" s="15">
        <f t="shared" si="24"/>
        <v>0</v>
      </c>
      <c r="T13" s="15">
        <f t="shared" si="24"/>
        <v>0</v>
      </c>
      <c r="U13" s="20">
        <f>+SUM(I13:T13)</f>
        <v>38118399.990000002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4701983.33</v>
      </c>
      <c r="O14" s="14">
        <v>4869550</v>
      </c>
      <c r="P14" s="14">
        <v>5102550</v>
      </c>
      <c r="Q14" s="14">
        <v>0</v>
      </c>
      <c r="R14" s="14">
        <v>0</v>
      </c>
      <c r="S14" s="14">
        <v>0</v>
      </c>
      <c r="T14" s="14">
        <v>0</v>
      </c>
      <c r="U14" s="21">
        <f t="shared" si="1"/>
        <v>38118399.990000002</v>
      </c>
      <c r="V14" s="17">
        <f>+V11-U11</f>
        <v>21206200.330000013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19503000</v>
      </c>
      <c r="O15" s="15">
        <f t="shared" si="27"/>
        <v>4669500</v>
      </c>
      <c r="P15" s="15">
        <f t="shared" si="27"/>
        <v>34886500</v>
      </c>
      <c r="Q15" s="15">
        <f t="shared" si="27"/>
        <v>0</v>
      </c>
      <c r="R15" s="15">
        <f t="shared" si="27"/>
        <v>0</v>
      </c>
      <c r="S15" s="15">
        <f t="shared" si="27"/>
        <v>0</v>
      </c>
      <c r="T15" s="15">
        <f t="shared" ref="T15" si="28">SUM(T16:T20)</f>
        <v>0</v>
      </c>
      <c r="U15" s="21">
        <f t="shared" si="1"/>
        <v>156086833.32999998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21">
        <f t="shared" si="1"/>
        <v>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14833500</v>
      </c>
      <c r="O17" s="14">
        <v>0</v>
      </c>
      <c r="P17" s="14">
        <v>29957000</v>
      </c>
      <c r="Q17" s="14">
        <v>0</v>
      </c>
      <c r="R17" s="14">
        <v>0</v>
      </c>
      <c r="S17" s="14">
        <v>0</v>
      </c>
      <c r="T17" s="14">
        <v>0</v>
      </c>
      <c r="U17" s="21">
        <f t="shared" si="1"/>
        <v>119430500</v>
      </c>
      <c r="V17" s="17">
        <f>+G17-U17</f>
        <v>64569500</v>
      </c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4635500</v>
      </c>
      <c r="O18" s="14">
        <v>4635500</v>
      </c>
      <c r="P18" s="14">
        <v>4895500</v>
      </c>
      <c r="Q18" s="14">
        <v>0</v>
      </c>
      <c r="R18" s="14">
        <v>0</v>
      </c>
      <c r="S18" s="14">
        <v>0</v>
      </c>
      <c r="T18" s="14">
        <v>0</v>
      </c>
      <c r="U18" s="21">
        <f t="shared" si="1"/>
        <v>36364333.329999998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34000</v>
      </c>
      <c r="O20" s="14">
        <v>34000</v>
      </c>
      <c r="P20" s="14">
        <v>34000</v>
      </c>
      <c r="Q20" s="14">
        <v>0</v>
      </c>
      <c r="R20" s="14">
        <v>0</v>
      </c>
      <c r="S20" s="14">
        <v>0</v>
      </c>
      <c r="T20" s="14">
        <v>0</v>
      </c>
      <c r="U20" s="21">
        <f>+SUM(I20:T20)</f>
        <v>272000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170000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595000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170000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595000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0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0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21">
        <f t="shared" si="1"/>
        <v>0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490078.44</v>
      </c>
      <c r="Q25" s="15">
        <f t="shared" si="39"/>
        <v>0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1225539.44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21">
        <f>+SUM(I26:T26)</f>
        <v>132000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490078.44</v>
      </c>
      <c r="Q27" s="14">
        <v>0</v>
      </c>
      <c r="R27" s="14">
        <v>0</v>
      </c>
      <c r="S27" s="14">
        <v>0</v>
      </c>
      <c r="T27" s="14">
        <v>0</v>
      </c>
      <c r="U27" s="21">
        <f>+SUM(I27:T27)</f>
        <v>1093539.44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167943.16999999998</v>
      </c>
      <c r="O28" s="15">
        <f t="shared" si="42"/>
        <v>218449.52</v>
      </c>
      <c r="P28" s="15">
        <f t="shared" si="42"/>
        <v>40000</v>
      </c>
      <c r="Q28" s="15">
        <f t="shared" si="42"/>
        <v>0</v>
      </c>
      <c r="R28" s="15">
        <f t="shared" si="42"/>
        <v>0</v>
      </c>
      <c r="S28" s="15">
        <f t="shared" si="42"/>
        <v>0</v>
      </c>
      <c r="T28" s="15">
        <f t="shared" si="42"/>
        <v>0</v>
      </c>
      <c r="U28" s="21">
        <f t="shared" si="1"/>
        <v>10130824.359999999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167943.16999999998</v>
      </c>
      <c r="O29" s="15">
        <f t="shared" si="47"/>
        <v>218449.52</v>
      </c>
      <c r="P29" s="15">
        <f t="shared" si="47"/>
        <v>40000</v>
      </c>
      <c r="Q29" s="15">
        <f t="shared" si="47"/>
        <v>0</v>
      </c>
      <c r="R29" s="15">
        <f t="shared" si="47"/>
        <v>0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10130824.359999999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127943.17</v>
      </c>
      <c r="O30" s="14">
        <v>178449.52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21">
        <f t="shared" si="1"/>
        <v>1227304.93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40000</v>
      </c>
      <c r="O31" s="14">
        <v>40000</v>
      </c>
      <c r="P31" s="14">
        <v>40000</v>
      </c>
      <c r="Q31" s="14">
        <v>0</v>
      </c>
      <c r="R31" s="14">
        <v>0</v>
      </c>
      <c r="S31" s="14">
        <v>0</v>
      </c>
      <c r="T31" s="14">
        <v>0</v>
      </c>
      <c r="U31" s="21">
        <f t="shared" si="1"/>
        <v>320000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8583519.4299999997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1">
        <f t="shared" si="1"/>
        <v>0</v>
      </c>
    </row>
    <row r="35" spans="2:23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</row>
    <row r="37" spans="2:23" hidden="1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3" x14ac:dyDescent="0.25">
      <c r="B38" s="10" t="s">
        <v>570</v>
      </c>
      <c r="C38" s="10" t="s">
        <v>571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3" ht="19.5" customHeight="1" x14ac:dyDescent="0.25">
      <c r="B39" s="10" t="s">
        <v>564</v>
      </c>
      <c r="C39" s="10" t="s">
        <v>565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3" ht="16.5" hidden="1" customHeight="1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1444782.01</v>
      </c>
      <c r="O40" s="15">
        <f t="shared" si="61"/>
        <v>1469984.5100000002</v>
      </c>
      <c r="P40" s="15">
        <f t="shared" si="61"/>
        <v>1571514.48</v>
      </c>
      <c r="Q40" s="15">
        <f t="shared" si="61"/>
        <v>0</v>
      </c>
      <c r="R40" s="15">
        <f t="shared" si="61"/>
        <v>0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11609252.74</v>
      </c>
    </row>
    <row r="41" spans="2:23" ht="16.5" hidden="1" customHeight="1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664438.17000000004</v>
      </c>
      <c r="O41" s="15">
        <f t="shared" si="66"/>
        <v>676318.65</v>
      </c>
      <c r="P41" s="15">
        <f t="shared" si="66"/>
        <v>723325.35</v>
      </c>
      <c r="Q41" s="15">
        <f t="shared" si="66"/>
        <v>0</v>
      </c>
      <c r="R41" s="15">
        <f t="shared" si="66"/>
        <v>0</v>
      </c>
      <c r="S41" s="15">
        <f t="shared" si="66"/>
        <v>0</v>
      </c>
      <c r="T41" s="15">
        <f t="shared" si="66"/>
        <v>0</v>
      </c>
      <c r="U41" s="21">
        <f t="shared" si="51"/>
        <v>5342296.12</v>
      </c>
    </row>
    <row r="42" spans="2:23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664438.17000000004</v>
      </c>
      <c r="O42" s="14">
        <v>676318.65</v>
      </c>
      <c r="P42" s="14">
        <v>723325.35</v>
      </c>
      <c r="Q42" s="14">
        <v>0</v>
      </c>
      <c r="R42" s="14">
        <v>0</v>
      </c>
      <c r="S42" s="14">
        <v>0</v>
      </c>
      <c r="T42" s="14">
        <v>0</v>
      </c>
      <c r="U42" s="21">
        <f t="shared" si="51"/>
        <v>5342296.12</v>
      </c>
    </row>
    <row r="43" spans="2:23" ht="16.5" hidden="1" customHeight="1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665375.31999999995</v>
      </c>
      <c r="O43" s="15">
        <f t="shared" si="69"/>
        <v>677272.55</v>
      </c>
      <c r="P43" s="15">
        <f t="shared" si="69"/>
        <v>724345.55</v>
      </c>
      <c r="Q43" s="15">
        <f t="shared" si="69"/>
        <v>0</v>
      </c>
      <c r="R43" s="15">
        <f t="shared" si="69"/>
        <v>0</v>
      </c>
      <c r="S43" s="15">
        <f t="shared" si="69"/>
        <v>0</v>
      </c>
      <c r="T43" s="15">
        <f t="shared" si="69"/>
        <v>0</v>
      </c>
      <c r="U43" s="21">
        <f t="shared" si="51"/>
        <v>5349831.08</v>
      </c>
    </row>
    <row r="44" spans="2:23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665375.31999999995</v>
      </c>
      <c r="O44" s="14">
        <v>677272.55</v>
      </c>
      <c r="P44" s="14">
        <v>724345.55</v>
      </c>
      <c r="Q44" s="14">
        <v>0</v>
      </c>
      <c r="R44" s="14">
        <v>0</v>
      </c>
      <c r="S44" s="14">
        <v>0</v>
      </c>
      <c r="T44" s="14">
        <v>0</v>
      </c>
      <c r="U44" s="21">
        <f t="shared" si="51"/>
        <v>5349831.08</v>
      </c>
    </row>
    <row r="45" spans="2:23" ht="16.5" hidden="1" customHeight="1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114968.52</v>
      </c>
      <c r="O45" s="15">
        <f t="shared" si="72"/>
        <v>116393.31</v>
      </c>
      <c r="P45" s="15">
        <f t="shared" si="72"/>
        <v>123843.58</v>
      </c>
      <c r="Q45" s="15">
        <f t="shared" si="72"/>
        <v>0</v>
      </c>
      <c r="R45" s="15">
        <f t="shared" si="72"/>
        <v>0</v>
      </c>
      <c r="S45" s="15">
        <f t="shared" si="72"/>
        <v>0</v>
      </c>
      <c r="T45" s="15">
        <f t="shared" si="72"/>
        <v>0</v>
      </c>
      <c r="U45" s="21">
        <f t="shared" si="51"/>
        <v>917125.53999999992</v>
      </c>
    </row>
    <row r="46" spans="2:23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114968.52</v>
      </c>
      <c r="O46" s="44">
        <v>116393.31</v>
      </c>
      <c r="P46" s="44">
        <v>123843.58</v>
      </c>
      <c r="Q46" s="44">
        <v>0</v>
      </c>
      <c r="R46" s="44">
        <v>0</v>
      </c>
      <c r="S46" s="44">
        <v>0</v>
      </c>
      <c r="T46" s="44">
        <v>0</v>
      </c>
      <c r="U46" s="45">
        <f t="shared" si="51"/>
        <v>917125.53999999992</v>
      </c>
    </row>
    <row r="47" spans="2:23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8751294.3399999999</v>
      </c>
      <c r="G47" s="57">
        <f>+G48+G63+G69+G74+G83+G93+G98+G112+G133</f>
        <v>197840048.34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R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13724179.66</v>
      </c>
      <c r="O47" s="15">
        <f t="shared" si="75"/>
        <v>8210933.3699999992</v>
      </c>
      <c r="P47" s="15">
        <f t="shared" si="75"/>
        <v>9289581.4799999986</v>
      </c>
      <c r="Q47" s="15">
        <f t="shared" si="75"/>
        <v>0</v>
      </c>
      <c r="R47" s="15">
        <f t="shared" si="75"/>
        <v>0</v>
      </c>
      <c r="S47" s="15">
        <f t="shared" ref="S47" si="76">+S69+S74+S83+S93+S98+S112+S133+S48+S63</f>
        <v>0</v>
      </c>
      <c r="T47" s="15">
        <f t="shared" ref="T47" si="77">+T69+T74+T83+T93+T98+T112+T133+T48+T63</f>
        <v>0</v>
      </c>
      <c r="U47" s="20">
        <f t="shared" si="51"/>
        <v>71026604.749999985</v>
      </c>
      <c r="W47" s="17"/>
    </row>
    <row r="48" spans="2:23" ht="16.5" hidden="1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168428.11</v>
      </c>
      <c r="O48" s="15">
        <f t="shared" si="84"/>
        <v>325767.67</v>
      </c>
      <c r="P48" s="15">
        <f t="shared" si="84"/>
        <v>207507.28000000003</v>
      </c>
      <c r="Q48" s="15">
        <f t="shared" si="84"/>
        <v>0</v>
      </c>
      <c r="R48" s="15">
        <f t="shared" si="84"/>
        <v>0</v>
      </c>
      <c r="S48" s="15">
        <f t="shared" ref="S48" si="85">+S49+S51+S53+S55+S57+S59+S61</f>
        <v>0</v>
      </c>
      <c r="T48" s="15">
        <f t="shared" ref="T48" si="86">+T49+T51+T53+T55+T57+T59+T61</f>
        <v>0</v>
      </c>
      <c r="U48" s="20">
        <f t="shared" si="51"/>
        <v>1763455.1499999997</v>
      </c>
    </row>
    <row r="49" spans="2:21" ht="16.5" hidden="1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hidden="1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ht="16.5" hidden="1" customHeight="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168428.11</v>
      </c>
      <c r="O51" s="15">
        <f t="shared" si="92"/>
        <v>243411.77</v>
      </c>
      <c r="P51" s="15">
        <f t="shared" si="92"/>
        <v>164021.23000000001</v>
      </c>
      <c r="Q51" s="15">
        <f t="shared" si="92"/>
        <v>0</v>
      </c>
      <c r="R51" s="15">
        <f t="shared" si="92"/>
        <v>0</v>
      </c>
      <c r="S51" s="15">
        <f t="shared" si="92"/>
        <v>0</v>
      </c>
      <c r="T51" s="15">
        <f t="shared" si="92"/>
        <v>0</v>
      </c>
      <c r="U51" s="21">
        <f t="shared" si="51"/>
        <v>1424275.69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168428.11</v>
      </c>
      <c r="O52" s="14">
        <v>243411.77</v>
      </c>
      <c r="P52" s="14">
        <v>164021.23000000001</v>
      </c>
      <c r="Q52" s="14">
        <v>0</v>
      </c>
      <c r="R52" s="14">
        <v>0</v>
      </c>
      <c r="S52" s="14">
        <v>0</v>
      </c>
      <c r="T52" s="14">
        <v>0</v>
      </c>
      <c r="U52" s="21">
        <f t="shared" si="51"/>
        <v>1424275.69</v>
      </c>
    </row>
    <row r="53" spans="2:21" ht="16.5" hidden="1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hidden="1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82355.899999999994</v>
      </c>
      <c r="P55" s="15">
        <f t="shared" si="98"/>
        <v>43486.05</v>
      </c>
      <c r="Q55" s="15">
        <f t="shared" si="98"/>
        <v>0</v>
      </c>
      <c r="R55" s="15">
        <f t="shared" si="98"/>
        <v>0</v>
      </c>
      <c r="S55" s="15">
        <f t="shared" si="98"/>
        <v>0</v>
      </c>
      <c r="T55" s="15">
        <f t="shared" si="98"/>
        <v>0</v>
      </c>
      <c r="U55" s="21">
        <f t="shared" si="51"/>
        <v>339179.45999999996</v>
      </c>
    </row>
    <row r="56" spans="2:21" ht="21" customHeight="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82355.899999999994</v>
      </c>
      <c r="P56" s="14">
        <v>43486.05</v>
      </c>
      <c r="Q56" s="14">
        <v>0</v>
      </c>
      <c r="R56" s="14">
        <v>0</v>
      </c>
      <c r="S56" s="14">
        <v>0</v>
      </c>
      <c r="T56" s="14">
        <v>0</v>
      </c>
      <c r="U56" s="21">
        <f t="shared" si="51"/>
        <v>339179.45999999996</v>
      </c>
    </row>
    <row r="57" spans="2:21" ht="16.5" hidden="1" customHeight="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ht="17.25" customHeight="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ht="16.5" hidden="1" customHeight="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hidden="1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hidden="1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-1300000</v>
      </c>
      <c r="G63" s="57">
        <f t="shared" ref="G63:I63" si="113">+G64+G67</f>
        <v>4700000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259664.28</v>
      </c>
      <c r="Q63" s="15">
        <f t="shared" si="114"/>
        <v>0</v>
      </c>
      <c r="R63" s="15">
        <f t="shared" si="114"/>
        <v>0</v>
      </c>
      <c r="S63" s="15">
        <f t="shared" ref="S63" si="115">+S64+S67</f>
        <v>0</v>
      </c>
      <c r="T63" s="15">
        <f t="shared" ref="T63" si="116">+T64+T67</f>
        <v>0</v>
      </c>
      <c r="U63" s="21">
        <f t="shared" si="51"/>
        <v>391484.04000000004</v>
      </c>
    </row>
    <row r="64" spans="2:21" ht="16.5" hidden="1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-500000</v>
      </c>
      <c r="G64" s="57">
        <f t="shared" si="118"/>
        <v>2500000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253859.28</v>
      </c>
      <c r="Q64" s="15">
        <f t="shared" si="121"/>
        <v>0</v>
      </c>
      <c r="R64" s="15">
        <f t="shared" si="121"/>
        <v>0</v>
      </c>
      <c r="S64" s="15">
        <f t="shared" ref="S64" si="122">+S65+S66</f>
        <v>0</v>
      </c>
      <c r="T64" s="15">
        <f t="shared" ref="T64" si="123">+T65+T66</f>
        <v>0</v>
      </c>
      <c r="U64" s="21">
        <f t="shared" si="51"/>
        <v>385679.04000000004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-500000</v>
      </c>
      <c r="G66" s="59">
        <f>+E66+F66</f>
        <v>2500000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253859.28</v>
      </c>
      <c r="Q66" s="14">
        <v>0</v>
      </c>
      <c r="R66" s="14">
        <v>0</v>
      </c>
      <c r="S66" s="14">
        <v>0</v>
      </c>
      <c r="T66" s="14">
        <v>0</v>
      </c>
      <c r="U66" s="21">
        <f t="shared" si="51"/>
        <v>385679.04000000004</v>
      </c>
    </row>
    <row r="67" spans="2:21" ht="16.5" hidden="1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-800000</v>
      </c>
      <c r="G67" s="57">
        <f t="shared" ref="G67:H67" si="126">+G68</f>
        <v>2200000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5805</v>
      </c>
      <c r="Q67" s="15">
        <f t="shared" si="127"/>
        <v>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5805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-800000</v>
      </c>
      <c r="G68" s="59">
        <f>+E68+F68</f>
        <v>2200000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5805</v>
      </c>
      <c r="Q68" s="14">
        <v>0</v>
      </c>
      <c r="R68" s="14">
        <v>0</v>
      </c>
      <c r="S68" s="14">
        <v>0</v>
      </c>
      <c r="T68" s="14">
        <v>0</v>
      </c>
      <c r="U68" s="21">
        <f t="shared" ref="U68:U99" si="128">+SUM(I68:T68)</f>
        <v>5805</v>
      </c>
    </row>
    <row r="69" spans="2:21" ht="21" hidden="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720492.5</v>
      </c>
      <c r="O69" s="15">
        <f t="shared" si="132"/>
        <v>1154885</v>
      </c>
      <c r="P69" s="15">
        <f t="shared" si="132"/>
        <v>1244301.5</v>
      </c>
      <c r="Q69" s="15">
        <f t="shared" si="132"/>
        <v>0</v>
      </c>
      <c r="R69" s="15">
        <f t="shared" si="132"/>
        <v>0</v>
      </c>
      <c r="S69" s="15">
        <f t="shared" ref="S69" si="133">+S70+S72</f>
        <v>0</v>
      </c>
      <c r="T69" s="15">
        <f t="shared" ref="T69" si="134">+T70+T72</f>
        <v>0</v>
      </c>
      <c r="U69" s="21">
        <f t="shared" si="128"/>
        <v>9564942.3000000007</v>
      </c>
    </row>
    <row r="70" spans="2:21" ht="21" hidden="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720492.5</v>
      </c>
      <c r="O70" s="15">
        <f t="shared" si="137"/>
        <v>1154885</v>
      </c>
      <c r="P70" s="15">
        <f t="shared" si="137"/>
        <v>1244301.5</v>
      </c>
      <c r="Q70" s="15">
        <f t="shared" si="137"/>
        <v>0</v>
      </c>
      <c r="R70" s="15">
        <f t="shared" si="137"/>
        <v>0</v>
      </c>
      <c r="S70" s="15">
        <f t="shared" si="137"/>
        <v>0</v>
      </c>
      <c r="T70" s="15">
        <f t="shared" si="137"/>
        <v>0</v>
      </c>
      <c r="U70" s="21">
        <f t="shared" si="128"/>
        <v>9352441.5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720492.5</v>
      </c>
      <c r="O71" s="14">
        <v>1154885</v>
      </c>
      <c r="P71" s="14">
        <v>1244301.5</v>
      </c>
      <c r="Q71" s="14">
        <v>0</v>
      </c>
      <c r="R71" s="14">
        <v>0</v>
      </c>
      <c r="S71" s="14">
        <v>0</v>
      </c>
      <c r="T71" s="14">
        <v>0</v>
      </c>
      <c r="U71" s="21">
        <f t="shared" si="128"/>
        <v>9352441.5</v>
      </c>
    </row>
    <row r="72" spans="2:21" ht="21" hidden="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hidden="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200000</v>
      </c>
      <c r="O74" s="15">
        <f t="shared" si="144"/>
        <v>0</v>
      </c>
      <c r="P74" s="15">
        <f t="shared" si="144"/>
        <v>0</v>
      </c>
      <c r="Q74" s="15">
        <f t="shared" si="144"/>
        <v>0</v>
      </c>
      <c r="R74" s="15">
        <f t="shared" si="144"/>
        <v>0</v>
      </c>
      <c r="S74" s="15">
        <f t="shared" ref="S74" si="145">+S75+S77+S79+S81</f>
        <v>0</v>
      </c>
      <c r="T74" s="15">
        <f t="shared" ref="T74" si="146">+T75+T77+T79+T81</f>
        <v>0</v>
      </c>
      <c r="U74" s="21">
        <f t="shared" si="128"/>
        <v>415270.29000000004</v>
      </c>
    </row>
    <row r="75" spans="2:21" ht="21" hidden="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0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13650.29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21">
        <f t="shared" si="128"/>
        <v>13650.29</v>
      </c>
    </row>
    <row r="77" spans="2:21" ht="21" hidden="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hidden="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3" ht="21" hidden="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200000</v>
      </c>
      <c r="O81" s="15">
        <f t="shared" si="158"/>
        <v>0</v>
      </c>
      <c r="P81" s="15">
        <f t="shared" si="158"/>
        <v>0</v>
      </c>
      <c r="Q81" s="15">
        <f t="shared" si="158"/>
        <v>0</v>
      </c>
      <c r="R81" s="15">
        <f t="shared" si="158"/>
        <v>0</v>
      </c>
      <c r="S81" s="15">
        <f t="shared" si="158"/>
        <v>0</v>
      </c>
      <c r="T81" s="15">
        <f t="shared" si="158"/>
        <v>0</v>
      </c>
      <c r="U81" s="21">
        <f t="shared" si="128"/>
        <v>401620</v>
      </c>
    </row>
    <row r="82" spans="2:23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200000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21">
        <f t="shared" si="128"/>
        <v>401620</v>
      </c>
      <c r="W82" s="19"/>
    </row>
    <row r="83" spans="2:23" ht="21" hidden="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1100410.8600000001</v>
      </c>
      <c r="O83" s="15">
        <f t="shared" ref="O83" si="167">+O84+O87+O89+O91</f>
        <v>2219850.7999999998</v>
      </c>
      <c r="P83" s="15">
        <f t="shared" ref="P83" si="168">+P84+P87+P89+P91</f>
        <v>837581.74</v>
      </c>
      <c r="Q83" s="15">
        <f t="shared" ref="Q83" si="169">+Q84+Q87+Q89+Q91</f>
        <v>0</v>
      </c>
      <c r="R83" s="15">
        <f t="shared" ref="R83" si="170">+R84+R87+R89+R91</f>
        <v>0</v>
      </c>
      <c r="S83" s="15">
        <f t="shared" ref="S83" si="171">+S84+S87+S89+S91</f>
        <v>0</v>
      </c>
      <c r="T83" s="15">
        <f t="shared" ref="T83" si="172">+T84+T87+T89+T91</f>
        <v>0</v>
      </c>
      <c r="U83" s="21">
        <f t="shared" si="128"/>
        <v>8453014.8399999999</v>
      </c>
    </row>
    <row r="84" spans="2:23" ht="21" hidden="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1094610.8600000001</v>
      </c>
      <c r="O84" s="15">
        <f t="shared" si="178"/>
        <v>802718.3</v>
      </c>
      <c r="P84" s="15">
        <f t="shared" si="178"/>
        <v>808581.74</v>
      </c>
      <c r="Q84" s="15">
        <f t="shared" si="178"/>
        <v>0</v>
      </c>
      <c r="R84" s="15">
        <f t="shared" si="178"/>
        <v>0</v>
      </c>
      <c r="S84" s="15">
        <f t="shared" ref="S84:T84" si="179">+S85+S86</f>
        <v>0</v>
      </c>
      <c r="T84" s="15">
        <f t="shared" si="179"/>
        <v>0</v>
      </c>
      <c r="U84" s="21">
        <f t="shared" si="128"/>
        <v>6039889.8200000003</v>
      </c>
    </row>
    <row r="85" spans="2:23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1094610.8600000001</v>
      </c>
      <c r="O85" s="14">
        <v>802718.3</v>
      </c>
      <c r="P85" s="14">
        <v>808581.74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28"/>
        <v>6039889.8200000003</v>
      </c>
    </row>
    <row r="86" spans="2:23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3" ht="21" hidden="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29000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89000</v>
      </c>
    </row>
    <row r="88" spans="2:23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29000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89000</v>
      </c>
    </row>
    <row r="89" spans="2:23" ht="21" hidden="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3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3" s="12" customFormat="1" ht="20.25" hidden="1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5800</v>
      </c>
      <c r="O91" s="15">
        <f t="shared" si="188"/>
        <v>1417132.5</v>
      </c>
      <c r="P91" s="15">
        <f t="shared" si="188"/>
        <v>0</v>
      </c>
      <c r="Q91" s="15">
        <f t="shared" si="188"/>
        <v>0</v>
      </c>
      <c r="R91" s="15">
        <f t="shared" si="188"/>
        <v>0</v>
      </c>
      <c r="S91" s="15">
        <f t="shared" si="188"/>
        <v>0</v>
      </c>
      <c r="T91" s="15">
        <f t="shared" si="188"/>
        <v>0</v>
      </c>
      <c r="U91" s="21">
        <f t="shared" si="128"/>
        <v>2324125.02</v>
      </c>
    </row>
    <row r="92" spans="2:23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5800</v>
      </c>
      <c r="O92" s="14">
        <v>1417132.5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21">
        <f t="shared" si="128"/>
        <v>2324125.02</v>
      </c>
    </row>
    <row r="93" spans="2:23" ht="21" hidden="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1841102.08</v>
      </c>
      <c r="O93" s="15">
        <f t="shared" si="192"/>
        <v>2132515.92</v>
      </c>
      <c r="P93" s="15">
        <f t="shared" si="192"/>
        <v>2579441.0499999998</v>
      </c>
      <c r="Q93" s="15">
        <f t="shared" si="192"/>
        <v>0</v>
      </c>
      <c r="R93" s="15">
        <f t="shared" si="192"/>
        <v>0</v>
      </c>
      <c r="S93" s="15">
        <f t="shared" ref="S93" si="193">+S94+S96</f>
        <v>0</v>
      </c>
      <c r="T93" s="15">
        <f t="shared" ref="T93" si="194">+T94+T96</f>
        <v>0</v>
      </c>
      <c r="U93" s="21">
        <f t="shared" si="128"/>
        <v>18423248.310000002</v>
      </c>
    </row>
    <row r="94" spans="2:23" ht="21" hidden="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92307.87</v>
      </c>
      <c r="P94" s="15">
        <f t="shared" si="197"/>
        <v>579146.23999999999</v>
      </c>
      <c r="Q94" s="15">
        <f t="shared" si="197"/>
        <v>0</v>
      </c>
      <c r="R94" s="15">
        <f t="shared" si="197"/>
        <v>0</v>
      </c>
      <c r="S94" s="15">
        <f t="shared" si="197"/>
        <v>0</v>
      </c>
      <c r="T94" s="15">
        <f t="shared" si="197"/>
        <v>0</v>
      </c>
      <c r="U94" s="21">
        <f t="shared" si="128"/>
        <v>3608279.2800000003</v>
      </c>
    </row>
    <row r="95" spans="2:23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92307.87</v>
      </c>
      <c r="P95" s="14">
        <v>579146.23999999999</v>
      </c>
      <c r="Q95" s="14">
        <v>0</v>
      </c>
      <c r="R95" s="14">
        <v>0</v>
      </c>
      <c r="S95" s="14">
        <v>0</v>
      </c>
      <c r="T95" s="14">
        <v>0</v>
      </c>
      <c r="U95" s="21">
        <f t="shared" si="128"/>
        <v>3608279.2800000003</v>
      </c>
    </row>
    <row r="96" spans="2:23" ht="21" hidden="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1841102.08</v>
      </c>
      <c r="O96" s="15">
        <f t="shared" si="200"/>
        <v>2040208.05</v>
      </c>
      <c r="P96" s="15">
        <f t="shared" si="200"/>
        <v>2000294.81</v>
      </c>
      <c r="Q96" s="15">
        <f t="shared" si="200"/>
        <v>0</v>
      </c>
      <c r="R96" s="15">
        <f t="shared" si="200"/>
        <v>0</v>
      </c>
      <c r="S96" s="15">
        <f t="shared" si="200"/>
        <v>0</v>
      </c>
      <c r="T96" s="15">
        <f t="shared" si="200"/>
        <v>0</v>
      </c>
      <c r="U96" s="21">
        <f t="shared" si="128"/>
        <v>14814969.030000001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1841102.08</v>
      </c>
      <c r="O97" s="14">
        <v>2040208.05</v>
      </c>
      <c r="P97" s="14">
        <v>2000294.81</v>
      </c>
      <c r="Q97" s="14">
        <v>0</v>
      </c>
      <c r="R97" s="14">
        <v>0</v>
      </c>
      <c r="S97" s="14">
        <v>0</v>
      </c>
      <c r="T97" s="14">
        <v>0</v>
      </c>
      <c r="U97" s="21">
        <f t="shared" si="128"/>
        <v>14814969.030000001</v>
      </c>
    </row>
    <row r="98" spans="2:21" ht="32.25" hidden="1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13496000</v>
      </c>
      <c r="G98" s="57">
        <f t="shared" ref="G98:I98" si="203">+G99+G106</f>
        <v>59100000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6232867.8799999999</v>
      </c>
      <c r="O98" s="15">
        <f t="shared" si="204"/>
        <v>1596111.73</v>
      </c>
      <c r="P98" s="15">
        <f t="shared" si="204"/>
        <v>2436653.6300000004</v>
      </c>
      <c r="Q98" s="15">
        <f t="shared" si="204"/>
        <v>0</v>
      </c>
      <c r="R98" s="15">
        <f t="shared" si="204"/>
        <v>0</v>
      </c>
      <c r="S98" s="15">
        <f t="shared" ref="S98" si="205">+S99+S106</f>
        <v>0</v>
      </c>
      <c r="T98" s="15">
        <f t="shared" ref="T98" si="206">+T99+T106</f>
        <v>0</v>
      </c>
      <c r="U98" s="21">
        <f t="shared" si="128"/>
        <v>23160075.84</v>
      </c>
    </row>
    <row r="99" spans="2:21" ht="21" hidden="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4177803.68</v>
      </c>
      <c r="O99" s="15">
        <f t="shared" si="211"/>
        <v>240720</v>
      </c>
      <c r="P99" s="15">
        <f t="shared" si="211"/>
        <v>0</v>
      </c>
      <c r="Q99" s="15">
        <f t="shared" si="211"/>
        <v>0</v>
      </c>
      <c r="R99" s="15">
        <f t="shared" si="211"/>
        <v>0</v>
      </c>
      <c r="S99" s="15">
        <f t="shared" ref="S99" si="212">+SUM(S100:S105)</f>
        <v>0</v>
      </c>
      <c r="T99" s="15">
        <f t="shared" ref="T99" si="213">+SUM(T100:T105)</f>
        <v>0</v>
      </c>
      <c r="U99" s="21">
        <f t="shared" si="128"/>
        <v>14266566.889999999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240720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ref="U100:U137" si="214">+SUM(I100:T100)</f>
        <v>813917.89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214"/>
        <v>0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4177803.68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214"/>
        <v>13452648.999999998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9" hidden="1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6500000</v>
      </c>
      <c r="G106" s="57">
        <f t="shared" ref="G106:I106" si="218">+SUM(G107:G111)</f>
        <v>24200000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2055064.2</v>
      </c>
      <c r="O106" s="15">
        <f t="shared" si="219"/>
        <v>1355391.73</v>
      </c>
      <c r="P106" s="15">
        <f t="shared" si="219"/>
        <v>2436653.6300000004</v>
      </c>
      <c r="Q106" s="15">
        <f t="shared" si="219"/>
        <v>0</v>
      </c>
      <c r="R106" s="15">
        <f t="shared" si="219"/>
        <v>0</v>
      </c>
      <c r="S106" s="15">
        <f t="shared" ref="S106" si="220">+SUM(S107:S111)</f>
        <v>0</v>
      </c>
      <c r="T106" s="15">
        <f t="shared" ref="T106" si="221">+SUM(T107:T111)</f>
        <v>0</v>
      </c>
      <c r="U106" s="21">
        <f t="shared" si="214"/>
        <v>8893508.9500000011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1500000</v>
      </c>
      <c r="G108" s="59">
        <f t="shared" ref="G108:G110" si="222">+E108+F108</f>
        <v>2000000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292235.78000000003</v>
      </c>
      <c r="P108" s="14">
        <v>204848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214"/>
        <v>545817.78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5000000</v>
      </c>
      <c r="G110" s="59">
        <f t="shared" si="222"/>
        <v>20000000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2055064.2</v>
      </c>
      <c r="O110" s="14">
        <v>1063155.95</v>
      </c>
      <c r="P110" s="14">
        <v>2127630.64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214"/>
        <v>7941466.9900000002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104174.99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406224.18</v>
      </c>
    </row>
    <row r="112" spans="2:21" ht="30" hidden="1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-6294705.6600000001</v>
      </c>
      <c r="G112" s="57">
        <f t="shared" ref="G112" si="226">+G113++G115+G117+G120+G123+G130</f>
        <v>34940048.340000004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1431101.2299999997</v>
      </c>
      <c r="O112" s="15">
        <f t="shared" ref="O112" si="234">+O113+O115+O117+O120+O123+O130</f>
        <v>219979.38</v>
      </c>
      <c r="P112" s="15">
        <f t="shared" ref="P112" si="235">+P113+P115+P117+P120+P123+P130</f>
        <v>886160</v>
      </c>
      <c r="Q112" s="15">
        <f t="shared" ref="Q112" si="236">+Q113+Q115+Q117+Q120+Q123+Q130</f>
        <v>0</v>
      </c>
      <c r="R112" s="15">
        <f t="shared" ref="R112" si="237">+R113+R115+R117+R120+R123+R130</f>
        <v>0</v>
      </c>
      <c r="S112" s="15">
        <f t="shared" ref="S112" si="238">+S113+S115+S117+S120+S123+S130</f>
        <v>0</v>
      </c>
      <c r="T112" s="15">
        <f t="shared" ref="T112" si="239">+T113+T115+T117+T120+T123+T130</f>
        <v>0</v>
      </c>
      <c r="U112" s="21">
        <f t="shared" si="214"/>
        <v>3615701.8499999996</v>
      </c>
    </row>
    <row r="113" spans="2:21" hidden="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0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4347.2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21">
        <f t="shared" si="214"/>
        <v>4347.2</v>
      </c>
    </row>
    <row r="115" spans="2:21" ht="21" hidden="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-230000</v>
      </c>
      <c r="G115" s="57">
        <f t="shared" si="241"/>
        <v>370000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2770</v>
      </c>
      <c r="O115" s="15">
        <f t="shared" si="245"/>
        <v>1770</v>
      </c>
      <c r="P115" s="15">
        <f t="shared" si="245"/>
        <v>9620</v>
      </c>
      <c r="Q115" s="15">
        <f t="shared" si="245"/>
        <v>0</v>
      </c>
      <c r="R115" s="15">
        <f t="shared" si="245"/>
        <v>0</v>
      </c>
      <c r="S115" s="15">
        <f t="shared" si="245"/>
        <v>0</v>
      </c>
      <c r="T115" s="15">
        <f t="shared" si="245"/>
        <v>0</v>
      </c>
      <c r="U115" s="21">
        <f t="shared" ref="U115" si="246">+SUM(I115:T115)</f>
        <v>31700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>
        <v>-230000</v>
      </c>
      <c r="G116" s="59">
        <f>+E116+F116</f>
        <v>370000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>
        <v>2770</v>
      </c>
      <c r="O116" s="14">
        <v>1770</v>
      </c>
      <c r="P116" s="14">
        <v>9620</v>
      </c>
      <c r="Q116" s="14"/>
      <c r="R116" s="14"/>
      <c r="S116" s="14"/>
      <c r="T116" s="14"/>
      <c r="U116" s="21"/>
    </row>
    <row r="117" spans="2:21" ht="21" hidden="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20410.990000000002</v>
      </c>
      <c r="O117" s="15">
        <f t="shared" si="250"/>
        <v>31322.98</v>
      </c>
      <c r="P117" s="15">
        <f t="shared" si="250"/>
        <v>0</v>
      </c>
      <c r="Q117" s="15">
        <f t="shared" si="250"/>
        <v>0</v>
      </c>
      <c r="R117" s="15">
        <f t="shared" si="250"/>
        <v>0</v>
      </c>
      <c r="S117" s="15">
        <f t="shared" ref="S117" si="251">+S118+S119</f>
        <v>0</v>
      </c>
      <c r="T117" s="15">
        <f t="shared" ref="T117" si="252">+T118+T119</f>
        <v>0</v>
      </c>
      <c r="U117" s="21">
        <f t="shared" si="214"/>
        <v>104529.93999999999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20410.990000000002</v>
      </c>
      <c r="O118" s="14">
        <v>31322.98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214"/>
        <v>104529.93999999999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4"/>
        <v>0</v>
      </c>
    </row>
    <row r="120" spans="2:21" ht="36" hidden="1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hidden="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-6064705.6600000001</v>
      </c>
      <c r="G123" s="57">
        <f>+SUM(G124:G129)</f>
        <v>30470048.34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1407920.2399999998</v>
      </c>
      <c r="O123" s="15">
        <f t="shared" si="262"/>
        <v>186886.39999999999</v>
      </c>
      <c r="P123" s="15">
        <f t="shared" si="262"/>
        <v>876540</v>
      </c>
      <c r="Q123" s="15">
        <f t="shared" si="262"/>
        <v>0</v>
      </c>
      <c r="R123" s="15">
        <f t="shared" si="262"/>
        <v>0</v>
      </c>
      <c r="S123" s="15">
        <f t="shared" ref="S123" si="263">+SUM(S124:S129)</f>
        <v>0</v>
      </c>
      <c r="T123" s="15">
        <f t="shared" ref="T123" si="264">+SUM(T124:T129)</f>
        <v>0</v>
      </c>
      <c r="U123" s="21">
        <f t="shared" si="214"/>
        <v>3475124.7099999995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-3214705.66</v>
      </c>
      <c r="G124" s="59">
        <f>+E124+F124</f>
        <v>14820048.34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955901.84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21">
        <f t="shared" si="214"/>
        <v>1239398.8199999998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-1000000</v>
      </c>
      <c r="G125" s="59">
        <f t="shared" ref="G125:G129" si="265">+E125+F125</f>
        <v>2000000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413000</v>
      </c>
      <c r="O125" s="14">
        <v>59000</v>
      </c>
      <c r="P125" s="14">
        <v>864040</v>
      </c>
      <c r="Q125" s="14">
        <v>0</v>
      </c>
      <c r="R125" s="14">
        <v>0</v>
      </c>
      <c r="S125" s="14">
        <v>0</v>
      </c>
      <c r="T125" s="14">
        <v>0</v>
      </c>
      <c r="U125" s="21">
        <f t="shared" ref="U125" si="266">+SUM(I125:T125)</f>
        <v>1595640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4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25000</v>
      </c>
      <c r="O127" s="14">
        <v>99000</v>
      </c>
      <c r="P127" s="14">
        <v>12500</v>
      </c>
      <c r="Q127" s="14">
        <v>0</v>
      </c>
      <c r="R127" s="14">
        <v>0</v>
      </c>
      <c r="S127" s="14">
        <v>0</v>
      </c>
      <c r="T127" s="14">
        <v>0</v>
      </c>
      <c r="U127" s="21">
        <f t="shared" si="214"/>
        <v>523347.5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14018.4</v>
      </c>
      <c r="O128" s="14">
        <v>28886.400000000001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214"/>
        <v>116738.38999999998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hidden="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0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0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21">
        <f t="shared" si="214"/>
        <v>0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hidden="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1850000</v>
      </c>
      <c r="G133" s="57">
        <f t="shared" ref="G133" si="276">G134+G136</f>
        <v>14150000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2029777</v>
      </c>
      <c r="O133" s="15">
        <f t="shared" ref="O133" si="283">O134+O136</f>
        <v>561822.87</v>
      </c>
      <c r="P133" s="15">
        <f t="shared" ref="P133" si="284">P134+P136</f>
        <v>838272</v>
      </c>
      <c r="Q133" s="15">
        <f t="shared" ref="Q133" si="285">Q134+Q136</f>
        <v>0</v>
      </c>
      <c r="R133" s="15">
        <f t="shared" ref="R133" si="286">R134+R136</f>
        <v>0</v>
      </c>
      <c r="S133" s="15">
        <f t="shared" ref="S133" si="287">S134+S136</f>
        <v>0</v>
      </c>
      <c r="T133" s="15">
        <f t="shared" ref="T133:U133" si="288">T134+T136</f>
        <v>0</v>
      </c>
      <c r="U133" s="15">
        <f t="shared" si="288"/>
        <v>5239412.13</v>
      </c>
    </row>
    <row r="134" spans="2:23" ht="21" hidden="1" customHeight="1" x14ac:dyDescent="0.25">
      <c r="B134" s="7" t="s">
        <v>560</v>
      </c>
      <c r="C134" s="7" t="s">
        <v>562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3850000</v>
      </c>
      <c r="G134" s="57">
        <f t="shared" si="290"/>
        <v>4150000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1423080</v>
      </c>
      <c r="O134" s="15">
        <f t="shared" si="291"/>
        <v>186464.87</v>
      </c>
      <c r="P134" s="15">
        <f t="shared" si="291"/>
        <v>60180</v>
      </c>
      <c r="Q134" s="15">
        <f t="shared" si="291"/>
        <v>0</v>
      </c>
      <c r="R134" s="15">
        <f t="shared" si="291"/>
        <v>0</v>
      </c>
      <c r="S134" s="15">
        <f t="shared" si="291"/>
        <v>0</v>
      </c>
      <c r="T134" s="15">
        <f t="shared" si="291"/>
        <v>0</v>
      </c>
      <c r="U134" s="21">
        <f t="shared" ref="U134:U135" si="292">+SUM(I134:T134)</f>
        <v>1669724.87</v>
      </c>
    </row>
    <row r="135" spans="2:23" ht="21" customHeight="1" x14ac:dyDescent="0.25">
      <c r="B135" s="10" t="s">
        <v>561</v>
      </c>
      <c r="C135" s="10" t="s">
        <v>562</v>
      </c>
      <c r="D135" s="28">
        <v>18600000</v>
      </c>
      <c r="E135" s="59">
        <v>300000</v>
      </c>
      <c r="F135" s="44">
        <v>3850000</v>
      </c>
      <c r="G135" s="59">
        <f>+E135+F135</f>
        <v>4150000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1423080</v>
      </c>
      <c r="O135" s="44">
        <v>186464.87</v>
      </c>
      <c r="P135" s="44">
        <v>60180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2"/>
        <v>1669724.87</v>
      </c>
    </row>
    <row r="136" spans="2:23" ht="21.75" hidden="1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606697</v>
      </c>
      <c r="O136" s="15">
        <f t="shared" si="291"/>
        <v>375358</v>
      </c>
      <c r="P136" s="15">
        <f t="shared" si="291"/>
        <v>778092</v>
      </c>
      <c r="Q136" s="15">
        <f t="shared" si="291"/>
        <v>0</v>
      </c>
      <c r="R136" s="15">
        <f t="shared" si="291"/>
        <v>0</v>
      </c>
      <c r="S136" s="15">
        <f t="shared" si="291"/>
        <v>0</v>
      </c>
      <c r="T136" s="15">
        <f t="shared" si="291"/>
        <v>0</v>
      </c>
      <c r="U136" s="21">
        <f t="shared" si="214"/>
        <v>3569687.26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606697</v>
      </c>
      <c r="O137" s="44">
        <v>375358</v>
      </c>
      <c r="P137" s="44">
        <v>778092</v>
      </c>
      <c r="Q137" s="44">
        <v>0</v>
      </c>
      <c r="R137" s="44">
        <v>0</v>
      </c>
      <c r="S137" s="44">
        <v>0</v>
      </c>
      <c r="T137" s="44">
        <v>0</v>
      </c>
      <c r="U137" s="45">
        <f t="shared" si="214"/>
        <v>3569687.26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-9970000</v>
      </c>
      <c r="G138" s="57">
        <f>+G165+G172+G186+G196+G139+G146+G153+G163</f>
        <v>57560000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1151022.9400000002</v>
      </c>
      <c r="M138" s="15">
        <f t="shared" si="296"/>
        <v>1045589.02</v>
      </c>
      <c r="N138" s="15">
        <f t="shared" si="296"/>
        <v>3746171.42</v>
      </c>
      <c r="O138" s="15">
        <f t="shared" si="296"/>
        <v>5482388.21</v>
      </c>
      <c r="P138" s="15">
        <f t="shared" si="296"/>
        <v>1364175.1099999999</v>
      </c>
      <c r="Q138" s="15">
        <f t="shared" si="296"/>
        <v>0</v>
      </c>
      <c r="R138" s="15">
        <f t="shared" si="296"/>
        <v>0</v>
      </c>
      <c r="S138" s="15">
        <f t="shared" ref="S138:T138" si="297">+S139+S146+S153+S162+S172+S186+S196+S165</f>
        <v>0</v>
      </c>
      <c r="T138" s="15">
        <f t="shared" si="297"/>
        <v>0</v>
      </c>
      <c r="U138" s="20">
        <f t="shared" ref="U138:U169" si="298">+SUM(I138:T138)</f>
        <v>14717662.030000001</v>
      </c>
      <c r="W138" s="17"/>
    </row>
    <row r="139" spans="2:23" hidden="1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273770.08</v>
      </c>
      <c r="O139" s="15">
        <f t="shared" si="302"/>
        <v>28380</v>
      </c>
      <c r="P139" s="15">
        <f t="shared" si="302"/>
        <v>97574.080000000002</v>
      </c>
      <c r="Q139" s="15">
        <f t="shared" si="302"/>
        <v>0</v>
      </c>
      <c r="R139" s="15">
        <f t="shared" si="302"/>
        <v>0</v>
      </c>
      <c r="S139" s="15">
        <f t="shared" ref="S139" si="303">+S140+S142+S144</f>
        <v>0</v>
      </c>
      <c r="T139" s="15">
        <f t="shared" ref="T139" si="304">+T140+T142+T144</f>
        <v>0</v>
      </c>
      <c r="U139" s="20">
        <f t="shared" si="298"/>
        <v>865899.14</v>
      </c>
    </row>
    <row r="140" spans="2:23" ht="17.25" hidden="1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27593.759999999998</v>
      </c>
      <c r="O140" s="15">
        <f t="shared" si="308"/>
        <v>28380</v>
      </c>
      <c r="P140" s="15">
        <f t="shared" si="308"/>
        <v>97574.080000000002</v>
      </c>
      <c r="Q140" s="15">
        <f t="shared" si="308"/>
        <v>0</v>
      </c>
      <c r="R140" s="15">
        <f t="shared" si="308"/>
        <v>0</v>
      </c>
      <c r="S140" s="15">
        <f t="shared" si="308"/>
        <v>0</v>
      </c>
      <c r="T140" s="15">
        <f t="shared" si="308"/>
        <v>0</v>
      </c>
      <c r="U140" s="20">
        <f t="shared" si="298"/>
        <v>387922.84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27593.759999999998</v>
      </c>
      <c r="O141" s="14">
        <v>28380</v>
      </c>
      <c r="P141" s="14">
        <v>97574.080000000002</v>
      </c>
      <c r="Q141" s="14">
        <v>0</v>
      </c>
      <c r="R141" s="14">
        <v>0</v>
      </c>
      <c r="S141" s="14">
        <v>0</v>
      </c>
      <c r="T141" s="14">
        <v>0</v>
      </c>
      <c r="U141" s="21">
        <f t="shared" si="298"/>
        <v>387922.84</v>
      </c>
    </row>
    <row r="142" spans="2:23" ht="20.25" hidden="1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246176.32</v>
      </c>
      <c r="O142" s="15">
        <f t="shared" si="312"/>
        <v>0</v>
      </c>
      <c r="P142" s="15">
        <f t="shared" si="312"/>
        <v>0</v>
      </c>
      <c r="Q142" s="15">
        <f t="shared" si="312"/>
        <v>0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477976.30000000005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246176.32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21">
        <f t="shared" si="298"/>
        <v>477976.30000000005</v>
      </c>
    </row>
    <row r="144" spans="2:23" ht="2.25" hidden="1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hidden="1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1874430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1986294</v>
      </c>
    </row>
    <row r="147" spans="2:23" ht="20.25" hidden="1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hidden="1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1874430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1986294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1874430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1986294</v>
      </c>
    </row>
    <row r="151" spans="2:23" ht="20.25" hidden="1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hidden="1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100418</v>
      </c>
      <c r="O153" s="15">
        <f t="shared" si="338"/>
        <v>0</v>
      </c>
      <c r="P153" s="15">
        <f t="shared" si="338"/>
        <v>101497.7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0</v>
      </c>
      <c r="T153" s="15">
        <f t="shared" ref="T153" si="340">+T154+T156+T158+T160</f>
        <v>0</v>
      </c>
      <c r="U153" s="21">
        <f t="shared" si="298"/>
        <v>351398.15</v>
      </c>
    </row>
    <row r="154" spans="2:23" ht="20.25" hidden="1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43070</v>
      </c>
      <c r="O154" s="15">
        <f t="shared" si="344"/>
        <v>0</v>
      </c>
      <c r="P154" s="15">
        <f t="shared" si="344"/>
        <v>67631.7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175150.28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43070</v>
      </c>
      <c r="O155" s="14">
        <v>0</v>
      </c>
      <c r="P155" s="14">
        <v>67631.7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175150.28</v>
      </c>
    </row>
    <row r="156" spans="2:23" ht="20.25" hidden="1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57348</v>
      </c>
      <c r="O156" s="15">
        <f t="shared" si="348"/>
        <v>0</v>
      </c>
      <c r="P156" s="15">
        <f t="shared" si="348"/>
        <v>33866</v>
      </c>
      <c r="Q156" s="15">
        <f t="shared" si="348"/>
        <v>0</v>
      </c>
      <c r="R156" s="15">
        <f t="shared" si="348"/>
        <v>0</v>
      </c>
      <c r="S156" s="15">
        <f t="shared" si="348"/>
        <v>0</v>
      </c>
      <c r="T156" s="15">
        <f t="shared" si="348"/>
        <v>0</v>
      </c>
      <c r="U156" s="21">
        <f t="shared" si="298"/>
        <v>176247.87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57348</v>
      </c>
      <c r="O157" s="14">
        <v>0</v>
      </c>
      <c r="P157" s="14">
        <v>33866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8"/>
        <v>176247.87</v>
      </c>
    </row>
    <row r="158" spans="2:23" ht="20.25" hidden="1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hidden="1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hidden="1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54082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54082</v>
      </c>
    </row>
    <row r="163" spans="2:21" ht="20.25" hidden="1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54082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54082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54082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54082</v>
      </c>
    </row>
    <row r="165" spans="2:21" ht="20.25" hidden="1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500000</v>
      </c>
      <c r="G165" s="57">
        <f>+G166+G168+G170</f>
        <v>2600000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103509.6</v>
      </c>
      <c r="O165" s="15">
        <f t="shared" si="364"/>
        <v>0</v>
      </c>
      <c r="P165" s="15">
        <f t="shared" si="364"/>
        <v>0</v>
      </c>
      <c r="Q165" s="15">
        <f t="shared" si="364"/>
        <v>0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504647.65</v>
      </c>
    </row>
    <row r="166" spans="2:21" ht="20.25" hidden="1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hidden="1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103509.6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444647.6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103509.6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444647.6</v>
      </c>
    </row>
    <row r="170" spans="2:21" ht="20.25" hidden="1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500000</v>
      </c>
      <c r="G170" s="57">
        <f t="shared" ref="G170:H170" si="377">+G171</f>
        <v>700000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0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60000.05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500000</v>
      </c>
      <c r="G171" s="59">
        <f>+E171+F171</f>
        <v>700000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21">
        <f t="shared" si="379"/>
        <v>60000.05</v>
      </c>
    </row>
    <row r="172" spans="2:21" ht="21" hidden="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636936.01</v>
      </c>
      <c r="O172" s="15">
        <f t="shared" si="383"/>
        <v>2000.8</v>
      </c>
      <c r="P172" s="15">
        <f t="shared" si="383"/>
        <v>295343.68</v>
      </c>
      <c r="Q172" s="15">
        <f t="shared" si="383"/>
        <v>0</v>
      </c>
      <c r="R172" s="15">
        <f t="shared" si="383"/>
        <v>0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1474403.6400000001</v>
      </c>
    </row>
    <row r="173" spans="2:21" ht="20.25" hidden="1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hidden="1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hidden="1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636936.01</v>
      </c>
      <c r="O178" s="15">
        <f t="shared" si="400"/>
        <v>2000.8</v>
      </c>
      <c r="P178" s="15">
        <f t="shared" si="400"/>
        <v>295343.68</v>
      </c>
      <c r="Q178" s="15">
        <f t="shared" si="400"/>
        <v>0</v>
      </c>
      <c r="R178" s="15">
        <f t="shared" si="400"/>
        <v>0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1474103.6400000001</v>
      </c>
    </row>
    <row r="179" spans="2:21" ht="20.25" hidden="1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636936.01</v>
      </c>
      <c r="O180" s="14">
        <v>2000.8</v>
      </c>
      <c r="P180" s="14">
        <v>295343.68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379"/>
        <v>1460402.28</v>
      </c>
    </row>
    <row r="181" spans="2:21" ht="17.25" hidden="1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hidden="1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hidden="1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40000</v>
      </c>
      <c r="G186" s="57">
        <f>+G187+G192</f>
        <v>20840000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6211.08</v>
      </c>
      <c r="M186" s="15">
        <f t="shared" si="416"/>
        <v>21000.1</v>
      </c>
      <c r="N186" s="15">
        <f t="shared" si="416"/>
        <v>14788</v>
      </c>
      <c r="O186" s="15">
        <f t="shared" si="416"/>
        <v>5185496.24</v>
      </c>
      <c r="P186" s="15">
        <f t="shared" si="416"/>
        <v>0</v>
      </c>
      <c r="Q186" s="15">
        <f t="shared" si="416"/>
        <v>0</v>
      </c>
      <c r="R186" s="15">
        <f t="shared" si="416"/>
        <v>0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5231861.42</v>
      </c>
    </row>
    <row r="187" spans="2:21" ht="20.25" hidden="1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14788</v>
      </c>
      <c r="O187" s="15">
        <f t="shared" si="422"/>
        <v>5150000</v>
      </c>
      <c r="P187" s="15">
        <f t="shared" si="422"/>
        <v>0</v>
      </c>
      <c r="Q187" s="15">
        <f t="shared" si="422"/>
        <v>0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5165827.99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5150000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5150000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14788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hidden="1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40000</v>
      </c>
      <c r="G192" s="57">
        <f>+G194+G195+G193</f>
        <v>540000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5171.09</v>
      </c>
      <c r="M192" s="15">
        <f t="shared" si="429"/>
        <v>21000.1</v>
      </c>
      <c r="N192" s="15">
        <f t="shared" si="429"/>
        <v>0</v>
      </c>
      <c r="O192" s="15">
        <f t="shared" si="429"/>
        <v>35496.239999999998</v>
      </c>
      <c r="P192" s="15">
        <f t="shared" si="429"/>
        <v>0</v>
      </c>
      <c r="Q192" s="15">
        <f t="shared" si="429"/>
        <v>0</v>
      </c>
      <c r="R192" s="15">
        <f t="shared" si="429"/>
        <v>0</v>
      </c>
      <c r="S192" s="15">
        <f t="shared" si="429"/>
        <v>0</v>
      </c>
      <c r="T192" s="15">
        <f t="shared" si="429"/>
        <v>0</v>
      </c>
      <c r="U192" s="15">
        <f t="shared" si="429"/>
        <v>66033.429999999993</v>
      </c>
    </row>
    <row r="193" spans="2:21" ht="18" customHeight="1" x14ac:dyDescent="0.25">
      <c r="B193" s="10" t="s">
        <v>572</v>
      </c>
      <c r="C193" s="10" t="s">
        <v>573</v>
      </c>
      <c r="D193" s="31">
        <v>300000</v>
      </c>
      <c r="E193" s="59">
        <v>0</v>
      </c>
      <c r="F193" s="14">
        <v>40000</v>
      </c>
      <c r="G193" s="59">
        <f>+E193+F193</f>
        <v>40000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0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35496.239999999998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21">
        <f t="shared" ref="U194:U202" si="431">+SUM(I194:T194)</f>
        <v>39240.14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hidden="1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-12500000</v>
      </c>
      <c r="G196" s="57">
        <f t="shared" ref="G196" si="435">+G197+G199+G201+G203+G205+G207+G209+G212</f>
        <v>18750000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688237.73</v>
      </c>
      <c r="O196" s="15">
        <f t="shared" si="438"/>
        <v>266511.17</v>
      </c>
      <c r="P196" s="15">
        <f t="shared" si="438"/>
        <v>869759.65</v>
      </c>
      <c r="Q196" s="15">
        <f t="shared" si="438"/>
        <v>0</v>
      </c>
      <c r="R196" s="15">
        <f t="shared" si="438"/>
        <v>0</v>
      </c>
      <c r="S196" s="15">
        <f t="shared" ref="S196:T196" si="439">+S197+S199+S201+S205+S207+S209+S212+S203</f>
        <v>0</v>
      </c>
      <c r="T196" s="15">
        <f t="shared" si="439"/>
        <v>0</v>
      </c>
      <c r="U196" s="21">
        <f t="shared" si="431"/>
        <v>4249076.03</v>
      </c>
    </row>
    <row r="197" spans="2:21" ht="20.25" hidden="1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52180.78</v>
      </c>
      <c r="O197" s="15">
        <f t="shared" si="443"/>
        <v>47553.99</v>
      </c>
      <c r="P197" s="15">
        <f t="shared" si="443"/>
        <v>1947</v>
      </c>
      <c r="Q197" s="15">
        <f t="shared" si="443"/>
        <v>0</v>
      </c>
      <c r="R197" s="15">
        <f t="shared" si="443"/>
        <v>0</v>
      </c>
      <c r="S197" s="15">
        <f t="shared" si="443"/>
        <v>0</v>
      </c>
      <c r="T197" s="15">
        <f t="shared" si="443"/>
        <v>0</v>
      </c>
      <c r="U197" s="21">
        <f t="shared" si="431"/>
        <v>607349.47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52180.78</v>
      </c>
      <c r="O198" s="14">
        <v>47553.99</v>
      </c>
      <c r="P198" s="14">
        <v>1947</v>
      </c>
      <c r="Q198" s="14">
        <v>0</v>
      </c>
      <c r="R198" s="14">
        <v>0</v>
      </c>
      <c r="S198" s="14">
        <v>0</v>
      </c>
      <c r="T198" s="14">
        <v>0</v>
      </c>
      <c r="U198" s="21">
        <f t="shared" si="431"/>
        <v>607349.47</v>
      </c>
    </row>
    <row r="199" spans="2:21" ht="33" hidden="1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84834.94</v>
      </c>
      <c r="O199" s="15">
        <f t="shared" si="447"/>
        <v>84731</v>
      </c>
      <c r="P199" s="15">
        <f t="shared" si="447"/>
        <v>251377.25</v>
      </c>
      <c r="Q199" s="15">
        <f t="shared" si="447"/>
        <v>0</v>
      </c>
      <c r="R199" s="15">
        <f t="shared" si="447"/>
        <v>0</v>
      </c>
      <c r="S199" s="15">
        <f t="shared" si="447"/>
        <v>0</v>
      </c>
      <c r="T199" s="15">
        <f t="shared" si="447"/>
        <v>0</v>
      </c>
      <c r="U199" s="21">
        <f t="shared" si="431"/>
        <v>1462060.43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84834.94</v>
      </c>
      <c r="O200" s="14">
        <v>84731</v>
      </c>
      <c r="P200" s="14">
        <v>251377.25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431"/>
        <v>1462060.43</v>
      </c>
    </row>
    <row r="201" spans="2:21" ht="20.25" hidden="1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2026.2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53110.289999999994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2026.2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53110.289999999994</v>
      </c>
    </row>
    <row r="203" spans="2:21" ht="32.25" hidden="1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hidden="1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11089.64</v>
      </c>
      <c r="O205" s="15">
        <f t="shared" si="456"/>
        <v>83780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0</v>
      </c>
      <c r="T205" s="15">
        <f t="shared" si="456"/>
        <v>0</v>
      </c>
      <c r="U205" s="21">
        <f t="shared" ref="U205:U235" si="457">+SUM(I205:T205)</f>
        <v>162738.40000000002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11089.64</v>
      </c>
      <c r="O206" s="14">
        <v>83780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21">
        <f t="shared" si="457"/>
        <v>162738.40000000002</v>
      </c>
    </row>
    <row r="207" spans="2:21" ht="20.25" hidden="1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3396.57</v>
      </c>
      <c r="O207" s="15">
        <f t="shared" si="461"/>
        <v>12876.28</v>
      </c>
      <c r="P207" s="15">
        <f t="shared" si="461"/>
        <v>3920.01</v>
      </c>
      <c r="Q207" s="15">
        <f t="shared" si="461"/>
        <v>0</v>
      </c>
      <c r="R207" s="15">
        <f t="shared" si="461"/>
        <v>0</v>
      </c>
      <c r="S207" s="15">
        <f t="shared" si="461"/>
        <v>0</v>
      </c>
      <c r="T207" s="15">
        <f t="shared" si="461"/>
        <v>0</v>
      </c>
      <c r="U207" s="21">
        <f t="shared" si="457"/>
        <v>32405.980000000003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3396.57</v>
      </c>
      <c r="O208" s="14">
        <v>12876.28</v>
      </c>
      <c r="P208" s="14">
        <v>3920.01</v>
      </c>
      <c r="Q208" s="14">
        <v>0</v>
      </c>
      <c r="R208" s="14">
        <v>0</v>
      </c>
      <c r="S208" s="14">
        <v>0</v>
      </c>
      <c r="T208" s="14">
        <v>0</v>
      </c>
      <c r="U208" s="21">
        <f t="shared" si="457"/>
        <v>32405.980000000003</v>
      </c>
    </row>
    <row r="209" spans="2:23" ht="20.25" hidden="1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-4000000</v>
      </c>
      <c r="G209" s="57">
        <f t="shared" ref="G209:I209" si="464">+G210+G211</f>
        <v>2500000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59868.33</v>
      </c>
      <c r="O209" s="15">
        <f t="shared" si="465"/>
        <v>36819.89</v>
      </c>
      <c r="P209" s="15">
        <f t="shared" si="465"/>
        <v>0</v>
      </c>
      <c r="Q209" s="15">
        <f t="shared" si="465"/>
        <v>0</v>
      </c>
      <c r="R209" s="15">
        <f t="shared" si="465"/>
        <v>0</v>
      </c>
      <c r="S209" s="15">
        <f t="shared" ref="S209" si="466">+S210+S211</f>
        <v>0</v>
      </c>
      <c r="T209" s="15">
        <f t="shared" ref="T209" si="467">+T210+T211</f>
        <v>0</v>
      </c>
      <c r="U209" s="21">
        <f t="shared" si="457"/>
        <v>275560.76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-4000000</v>
      </c>
      <c r="G210" s="59">
        <f>+E210+F210</f>
        <v>1000000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21">
        <f t="shared" si="457"/>
        <v>108913.05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59868.33</v>
      </c>
      <c r="O211" s="14">
        <v>36819.89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166647.71000000002</v>
      </c>
    </row>
    <row r="212" spans="2:23" ht="31.5" hidden="1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-500000</v>
      </c>
      <c r="G212" s="57">
        <f t="shared" ref="G212" si="469">+SUM(G213:G216)</f>
        <v>4900000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474841.27</v>
      </c>
      <c r="O212" s="15">
        <f t="shared" si="471"/>
        <v>750.01</v>
      </c>
      <c r="P212" s="15">
        <f t="shared" si="471"/>
        <v>612515.39</v>
      </c>
      <c r="Q212" s="15">
        <f t="shared" si="471"/>
        <v>0</v>
      </c>
      <c r="R212" s="15">
        <f t="shared" si="471"/>
        <v>0</v>
      </c>
      <c r="S212" s="15">
        <f t="shared" ref="S212" si="472">+SUM(S213:S216)</f>
        <v>0</v>
      </c>
      <c r="T212" s="15">
        <f t="shared" ref="T212" si="473">+SUM(T213:T216)</f>
        <v>0</v>
      </c>
      <c r="U212" s="21">
        <f t="shared" si="457"/>
        <v>1645485.58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-500000</v>
      </c>
      <c r="G215" s="59">
        <f>+E215+F215</f>
        <v>1800000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33403.269999999997</v>
      </c>
      <c r="O215" s="14">
        <v>0</v>
      </c>
      <c r="P215" s="14">
        <v>221050.39</v>
      </c>
      <c r="Q215" s="14">
        <v>0</v>
      </c>
      <c r="R215" s="14">
        <v>0</v>
      </c>
      <c r="S215" s="14">
        <v>0</v>
      </c>
      <c r="T215" s="14">
        <v>0</v>
      </c>
      <c r="U215" s="21">
        <f t="shared" si="457"/>
        <v>394819.66000000003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441438</v>
      </c>
      <c r="O216" s="44">
        <v>750.01</v>
      </c>
      <c r="P216" s="44">
        <v>391465</v>
      </c>
      <c r="Q216" s="44">
        <v>0</v>
      </c>
      <c r="R216" s="44">
        <v>0</v>
      </c>
      <c r="S216" s="44">
        <v>0</v>
      </c>
      <c r="T216" s="44">
        <v>0</v>
      </c>
      <c r="U216" s="45">
        <f t="shared" si="457"/>
        <v>1250665.92</v>
      </c>
    </row>
    <row r="217" spans="2:23" ht="17.25" hidden="1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hidden="1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hidden="1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hidden="1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25087819.98999998</v>
      </c>
      <c r="G221" s="58">
        <f>+G222+G233+G242+G249+G262+G280+G283+G289</f>
        <v>407001757.99000001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13132071.73</v>
      </c>
      <c r="O221" s="15">
        <f t="shared" ref="O221" si="486">+O222+O233+O242+O249+O262+O280+O283+O289</f>
        <v>2815215.45</v>
      </c>
      <c r="P221" s="15">
        <f t="shared" ref="P221" si="487">+P222+P233+P242+P249+P262+P280+P283+P289</f>
        <v>5298783.42</v>
      </c>
      <c r="Q221" s="15">
        <f t="shared" ref="Q221" si="488">+Q222+Q233+Q242+Q249+Q262+Q280+Q283+Q289</f>
        <v>0</v>
      </c>
      <c r="R221" s="15">
        <f t="shared" ref="R221" si="489">+R222+R233+R242+R249+R262+R280+R283+R289</f>
        <v>0</v>
      </c>
      <c r="S221" s="15">
        <f t="shared" ref="S221" si="490">+S222+S233+S242+S249+S262+S280+S283+S289</f>
        <v>0</v>
      </c>
      <c r="T221" s="15">
        <f t="shared" ref="T221" si="491">+T222+T233+T242+T249+T262+T280+T283+T289</f>
        <v>0</v>
      </c>
      <c r="U221" s="20">
        <f>+SUM(I221:T221)</f>
        <v>27715996.640000001</v>
      </c>
    </row>
    <row r="222" spans="2:23" ht="20.25" hidden="1" customHeight="1" x14ac:dyDescent="0.25">
      <c r="B222" s="7" t="s">
        <v>350</v>
      </c>
      <c r="C222" s="7" t="s">
        <v>351</v>
      </c>
      <c r="D222" s="41">
        <f t="shared" ref="D222:E222" si="492">+D223+D225+D227+D229+D231</f>
        <v>12500000</v>
      </c>
      <c r="E222" s="15">
        <f t="shared" si="492"/>
        <v>47813938</v>
      </c>
      <c r="F222" s="15">
        <f t="shared" ref="F222" si="493">+F223+F225+F227+F229+F231</f>
        <v>11046018.889999999</v>
      </c>
      <c r="G222" s="57">
        <f>+G223+G225+G227+G229+G231</f>
        <v>58859956.889999993</v>
      </c>
      <c r="H222" s="41">
        <f t="shared" ref="H222:I222" si="494">+H223+H225+H227+H229+H231</f>
        <v>12500000</v>
      </c>
      <c r="I222" s="15">
        <f t="shared" si="494"/>
        <v>0</v>
      </c>
      <c r="J222" s="15">
        <f t="shared" ref="J222:R222" si="495">+J223+J225+J227+J229+J231</f>
        <v>764017.08</v>
      </c>
      <c r="K222" s="15">
        <f t="shared" si="495"/>
        <v>123115.3</v>
      </c>
      <c r="L222" s="15">
        <f t="shared" si="495"/>
        <v>188778</v>
      </c>
      <c r="M222" s="15">
        <f t="shared" si="495"/>
        <v>11800</v>
      </c>
      <c r="N222" s="15">
        <f t="shared" si="495"/>
        <v>3979655.17</v>
      </c>
      <c r="O222" s="15">
        <f t="shared" si="495"/>
        <v>2277370.87</v>
      </c>
      <c r="P222" s="15">
        <f t="shared" si="495"/>
        <v>11095.01</v>
      </c>
      <c r="Q222" s="15">
        <f t="shared" si="495"/>
        <v>0</v>
      </c>
      <c r="R222" s="15">
        <f t="shared" si="495"/>
        <v>0</v>
      </c>
      <c r="S222" s="15">
        <f t="shared" ref="S222" si="496">+S223+S225+S227+S229+S231</f>
        <v>0</v>
      </c>
      <c r="T222" s="15">
        <f t="shared" ref="T222" si="497">+T223+T225+T227+T229+T231</f>
        <v>0</v>
      </c>
      <c r="U222" s="20">
        <f t="shared" si="457"/>
        <v>7355831.4299999997</v>
      </c>
    </row>
    <row r="223" spans="2:23" ht="17.25" hidden="1" customHeight="1" x14ac:dyDescent="0.25">
      <c r="B223" s="7" t="s">
        <v>352</v>
      </c>
      <c r="C223" s="7" t="s">
        <v>353</v>
      </c>
      <c r="D223" s="41">
        <f t="shared" ref="D223:E223" si="498">+D224</f>
        <v>3000000</v>
      </c>
      <c r="E223" s="15">
        <f t="shared" si="498"/>
        <v>27000000</v>
      </c>
      <c r="F223" s="15">
        <f t="shared" ref="F223:H223" si="499">+F224</f>
        <v>-14041801.1</v>
      </c>
      <c r="G223" s="57">
        <f t="shared" si="499"/>
        <v>12958198.9</v>
      </c>
      <c r="H223" s="41">
        <f t="shared" si="499"/>
        <v>3000000</v>
      </c>
      <c r="I223" s="15">
        <f t="shared" ref="I223:T223" si="500">+I224</f>
        <v>0</v>
      </c>
      <c r="J223" s="15">
        <f t="shared" si="500"/>
        <v>76140.679999999993</v>
      </c>
      <c r="K223" s="15">
        <f t="shared" si="500"/>
        <v>0</v>
      </c>
      <c r="L223" s="15">
        <f t="shared" si="500"/>
        <v>0</v>
      </c>
      <c r="M223" s="15">
        <f t="shared" si="500"/>
        <v>11800</v>
      </c>
      <c r="N223" s="15">
        <f t="shared" si="500"/>
        <v>419136</v>
      </c>
      <c r="O223" s="15">
        <f t="shared" si="500"/>
        <v>50972.46</v>
      </c>
      <c r="P223" s="15">
        <f t="shared" si="500"/>
        <v>0</v>
      </c>
      <c r="Q223" s="15">
        <f t="shared" si="500"/>
        <v>0</v>
      </c>
      <c r="R223" s="15">
        <f t="shared" si="500"/>
        <v>0</v>
      </c>
      <c r="S223" s="15">
        <f t="shared" si="500"/>
        <v>0</v>
      </c>
      <c r="T223" s="15">
        <f t="shared" si="500"/>
        <v>0</v>
      </c>
      <c r="U223" s="20">
        <f t="shared" si="457"/>
        <v>558049.14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419136</v>
      </c>
      <c r="O224" s="14">
        <v>50972.46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457"/>
        <v>558049.14</v>
      </c>
      <c r="W224" s="17"/>
    </row>
    <row r="225" spans="2:21" ht="20.25" hidden="1" customHeight="1" x14ac:dyDescent="0.25">
      <c r="B225" s="7" t="s">
        <v>355</v>
      </c>
      <c r="C225" s="7" t="s">
        <v>356</v>
      </c>
      <c r="D225" s="41">
        <f t="shared" ref="D225:E225" si="501">+D226</f>
        <v>3000000</v>
      </c>
      <c r="E225" s="57">
        <f t="shared" si="501"/>
        <v>2000000</v>
      </c>
      <c r="F225" s="15">
        <f t="shared" ref="F225:H225" si="502">+F226</f>
        <v>0</v>
      </c>
      <c r="G225" s="57">
        <f t="shared" si="502"/>
        <v>2000000</v>
      </c>
      <c r="H225" s="41">
        <f t="shared" si="502"/>
        <v>3000000</v>
      </c>
      <c r="I225" s="15">
        <f t="shared" ref="I225:T225" si="503">+I226</f>
        <v>0</v>
      </c>
      <c r="J225" s="15">
        <f t="shared" si="503"/>
        <v>0</v>
      </c>
      <c r="K225" s="15">
        <f t="shared" si="503"/>
        <v>0</v>
      </c>
      <c r="L225" s="15">
        <f t="shared" si="503"/>
        <v>0</v>
      </c>
      <c r="M225" s="15">
        <f t="shared" si="503"/>
        <v>0</v>
      </c>
      <c r="N225" s="15">
        <f t="shared" si="503"/>
        <v>0</v>
      </c>
      <c r="O225" s="15">
        <f t="shared" si="503"/>
        <v>0</v>
      </c>
      <c r="P225" s="15">
        <f t="shared" si="503"/>
        <v>0</v>
      </c>
      <c r="Q225" s="15">
        <f t="shared" si="503"/>
        <v>0</v>
      </c>
      <c r="R225" s="15">
        <f t="shared" si="503"/>
        <v>0</v>
      </c>
      <c r="S225" s="15">
        <f t="shared" si="503"/>
        <v>0</v>
      </c>
      <c r="T225" s="15">
        <f t="shared" si="503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hidden="1" customHeight="1" x14ac:dyDescent="0.25">
      <c r="B227" s="7" t="s">
        <v>358</v>
      </c>
      <c r="C227" s="7" t="s">
        <v>359</v>
      </c>
      <c r="D227" s="41">
        <f t="shared" ref="D227:E227" si="504">+D228</f>
        <v>5200000</v>
      </c>
      <c r="E227" s="57">
        <f t="shared" si="504"/>
        <v>5000000</v>
      </c>
      <c r="F227" s="15">
        <f t="shared" ref="F227:H227" si="505">+F228</f>
        <v>0</v>
      </c>
      <c r="G227" s="57">
        <f t="shared" si="505"/>
        <v>5000000</v>
      </c>
      <c r="H227" s="41">
        <f t="shared" si="505"/>
        <v>5200000</v>
      </c>
      <c r="I227" s="15">
        <f t="shared" ref="I227:T227" si="506">+I228</f>
        <v>0</v>
      </c>
      <c r="J227" s="15">
        <f t="shared" si="506"/>
        <v>224726.39999999999</v>
      </c>
      <c r="K227" s="15">
        <f t="shared" si="506"/>
        <v>0</v>
      </c>
      <c r="L227" s="15">
        <f t="shared" si="506"/>
        <v>188778</v>
      </c>
      <c r="M227" s="15">
        <f t="shared" si="506"/>
        <v>0</v>
      </c>
      <c r="N227" s="15">
        <f t="shared" si="506"/>
        <v>84628.52</v>
      </c>
      <c r="O227" s="15">
        <f t="shared" si="506"/>
        <v>524946.6</v>
      </c>
      <c r="P227" s="15">
        <f t="shared" si="506"/>
        <v>9135.01</v>
      </c>
      <c r="Q227" s="15">
        <f t="shared" si="506"/>
        <v>0</v>
      </c>
      <c r="R227" s="15">
        <f t="shared" si="506"/>
        <v>0</v>
      </c>
      <c r="S227" s="15">
        <f t="shared" si="506"/>
        <v>0</v>
      </c>
      <c r="T227" s="15">
        <f t="shared" si="506"/>
        <v>0</v>
      </c>
      <c r="U227" s="21">
        <f t="shared" si="457"/>
        <v>1032214.53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84628.52</v>
      </c>
      <c r="O228" s="14">
        <v>524946.6</v>
      </c>
      <c r="P228" s="14">
        <v>9135.01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1032214.53</v>
      </c>
    </row>
    <row r="229" spans="2:21" ht="20.25" hidden="1" customHeight="1" x14ac:dyDescent="0.25">
      <c r="B229" s="7" t="s">
        <v>361</v>
      </c>
      <c r="C229" s="7" t="s">
        <v>362</v>
      </c>
      <c r="D229" s="41">
        <f t="shared" ref="D229:E229" si="507">+D230</f>
        <v>800000</v>
      </c>
      <c r="E229" s="57">
        <f t="shared" si="507"/>
        <v>2000000</v>
      </c>
      <c r="F229" s="15">
        <f t="shared" ref="F229:H229" si="508">+F230</f>
        <v>0</v>
      </c>
      <c r="G229" s="57">
        <f t="shared" si="508"/>
        <v>2000000</v>
      </c>
      <c r="H229" s="41">
        <f t="shared" si="508"/>
        <v>800000</v>
      </c>
      <c r="I229" s="15">
        <f t="shared" ref="I229:T229" si="509">+I230</f>
        <v>0</v>
      </c>
      <c r="J229" s="15">
        <f t="shared" si="509"/>
        <v>0</v>
      </c>
      <c r="K229" s="15">
        <f t="shared" si="509"/>
        <v>123115.3</v>
      </c>
      <c r="L229" s="15">
        <f t="shared" si="509"/>
        <v>0</v>
      </c>
      <c r="M229" s="15">
        <f t="shared" si="509"/>
        <v>0</v>
      </c>
      <c r="N229" s="15">
        <f t="shared" si="509"/>
        <v>653509.15</v>
      </c>
      <c r="O229" s="15">
        <f t="shared" si="509"/>
        <v>881277.3</v>
      </c>
      <c r="P229" s="15">
        <f t="shared" si="509"/>
        <v>1960</v>
      </c>
      <c r="Q229" s="15">
        <f t="shared" si="509"/>
        <v>0</v>
      </c>
      <c r="R229" s="15">
        <f t="shared" si="509"/>
        <v>0</v>
      </c>
      <c r="S229" s="15">
        <f t="shared" si="509"/>
        <v>0</v>
      </c>
      <c r="T229" s="15">
        <f t="shared" si="509"/>
        <v>0</v>
      </c>
      <c r="U229" s="21">
        <f t="shared" si="457"/>
        <v>1659861.75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653509.15</v>
      </c>
      <c r="O230" s="14">
        <v>881277.3</v>
      </c>
      <c r="P230" s="14">
        <v>1960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1659861.75</v>
      </c>
    </row>
    <row r="231" spans="2:21" ht="20.25" hidden="1" customHeight="1" x14ac:dyDescent="0.25">
      <c r="B231" s="7" t="s">
        <v>364</v>
      </c>
      <c r="C231" s="7" t="s">
        <v>365</v>
      </c>
      <c r="D231" s="41">
        <f t="shared" ref="D231:E231" si="510">+D232</f>
        <v>500000</v>
      </c>
      <c r="E231" s="57">
        <f t="shared" si="510"/>
        <v>11813938</v>
      </c>
      <c r="F231" s="15">
        <f t="shared" ref="F231:H231" si="511">+F232</f>
        <v>25087819.989999998</v>
      </c>
      <c r="G231" s="57">
        <f t="shared" si="511"/>
        <v>36901757.989999995</v>
      </c>
      <c r="H231" s="41">
        <f t="shared" si="511"/>
        <v>500000</v>
      </c>
      <c r="I231" s="15">
        <f t="shared" ref="I231:T231" si="512">+I232</f>
        <v>0</v>
      </c>
      <c r="J231" s="15">
        <f t="shared" si="512"/>
        <v>463150</v>
      </c>
      <c r="K231" s="15">
        <f t="shared" si="512"/>
        <v>0</v>
      </c>
      <c r="L231" s="15">
        <f t="shared" si="512"/>
        <v>0</v>
      </c>
      <c r="M231" s="15">
        <f t="shared" si="512"/>
        <v>0</v>
      </c>
      <c r="N231" s="15">
        <f t="shared" si="512"/>
        <v>2822381.5</v>
      </c>
      <c r="O231" s="15">
        <f t="shared" si="512"/>
        <v>820174.51</v>
      </c>
      <c r="P231" s="15">
        <f t="shared" si="512"/>
        <v>0</v>
      </c>
      <c r="Q231" s="15">
        <f t="shared" si="512"/>
        <v>0</v>
      </c>
      <c r="R231" s="15">
        <f t="shared" si="512"/>
        <v>0</v>
      </c>
      <c r="S231" s="15">
        <f t="shared" si="512"/>
        <v>0</v>
      </c>
      <c r="T231" s="15">
        <f t="shared" si="512"/>
        <v>0</v>
      </c>
      <c r="U231" s="21">
        <f t="shared" si="457"/>
        <v>4105706.01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25087819.989999998</v>
      </c>
      <c r="G232" s="59">
        <f>+E232+F232</f>
        <v>36901757.989999995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2822381.5</v>
      </c>
      <c r="O232" s="14">
        <v>820174.51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21">
        <f t="shared" si="457"/>
        <v>4105706.01</v>
      </c>
    </row>
    <row r="233" spans="2:21" ht="31.5" hidden="1" customHeight="1" x14ac:dyDescent="0.25">
      <c r="B233" s="7" t="s">
        <v>368</v>
      </c>
      <c r="C233" s="7" t="s">
        <v>369</v>
      </c>
      <c r="D233" s="41">
        <f t="shared" ref="D233:E233" si="513">+D234+D238+D240+D236</f>
        <v>1900000</v>
      </c>
      <c r="E233" s="57">
        <f t="shared" si="513"/>
        <v>258100000</v>
      </c>
      <c r="F233" s="15">
        <f t="shared" ref="F233" si="514">+F234+F238+F240+F236</f>
        <v>-242150000</v>
      </c>
      <c r="G233" s="57">
        <f t="shared" ref="G233:I233" si="515">+G234+G238+G240+G236</f>
        <v>15950000</v>
      </c>
      <c r="H233" s="41">
        <f t="shared" si="515"/>
        <v>1900000</v>
      </c>
      <c r="I233" s="15">
        <f t="shared" si="515"/>
        <v>0</v>
      </c>
      <c r="J233" s="15">
        <f t="shared" ref="J233:R233" si="516">+J234+J238+J240+J236</f>
        <v>0</v>
      </c>
      <c r="K233" s="15">
        <f t="shared" si="516"/>
        <v>0</v>
      </c>
      <c r="L233" s="15">
        <f t="shared" si="516"/>
        <v>0</v>
      </c>
      <c r="M233" s="15">
        <f t="shared" si="516"/>
        <v>0</v>
      </c>
      <c r="N233" s="15">
        <f t="shared" si="516"/>
        <v>0</v>
      </c>
      <c r="O233" s="15">
        <f t="shared" si="516"/>
        <v>0</v>
      </c>
      <c r="P233" s="15">
        <f t="shared" si="516"/>
        <v>0</v>
      </c>
      <c r="Q233" s="15">
        <f t="shared" si="516"/>
        <v>0</v>
      </c>
      <c r="R233" s="15">
        <f t="shared" si="516"/>
        <v>0</v>
      </c>
      <c r="S233" s="15">
        <f t="shared" ref="S233" si="517">+S234+S238+S240+S236</f>
        <v>0</v>
      </c>
      <c r="T233" s="15">
        <f t="shared" ref="T233" si="518">+T234+T238+T240+T236</f>
        <v>0</v>
      </c>
      <c r="U233" s="21">
        <f t="shared" si="457"/>
        <v>0</v>
      </c>
    </row>
    <row r="234" spans="2:21" ht="20.25" hidden="1" customHeight="1" x14ac:dyDescent="0.25">
      <c r="B234" s="7" t="s">
        <v>370</v>
      </c>
      <c r="C234" s="7" t="s">
        <v>371</v>
      </c>
      <c r="D234" s="41">
        <f t="shared" ref="D234:E234" si="519">+D235</f>
        <v>1000000</v>
      </c>
      <c r="E234" s="57">
        <f t="shared" si="519"/>
        <v>500000</v>
      </c>
      <c r="F234" s="15">
        <f t="shared" ref="F234:H234" si="520">+F235</f>
        <v>0</v>
      </c>
      <c r="G234" s="57">
        <f t="shared" si="520"/>
        <v>500000</v>
      </c>
      <c r="H234" s="41">
        <f t="shared" si="520"/>
        <v>1000000</v>
      </c>
      <c r="I234" s="15">
        <f t="shared" ref="I234:T234" si="521">+I235</f>
        <v>0</v>
      </c>
      <c r="J234" s="15">
        <f t="shared" si="521"/>
        <v>0</v>
      </c>
      <c r="K234" s="15">
        <f t="shared" si="521"/>
        <v>0</v>
      </c>
      <c r="L234" s="15">
        <f t="shared" si="521"/>
        <v>0</v>
      </c>
      <c r="M234" s="15">
        <f t="shared" si="521"/>
        <v>0</v>
      </c>
      <c r="N234" s="15">
        <f t="shared" si="521"/>
        <v>0</v>
      </c>
      <c r="O234" s="15">
        <f t="shared" si="521"/>
        <v>0</v>
      </c>
      <c r="P234" s="15">
        <f t="shared" si="521"/>
        <v>0</v>
      </c>
      <c r="Q234" s="15">
        <f t="shared" si="521"/>
        <v>0</v>
      </c>
      <c r="R234" s="15">
        <f t="shared" si="521"/>
        <v>0</v>
      </c>
      <c r="S234" s="15">
        <f t="shared" si="521"/>
        <v>0</v>
      </c>
      <c r="T234" s="15">
        <f t="shared" si="521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hidden="1" customHeight="1" x14ac:dyDescent="0.25">
      <c r="B236" s="7" t="s">
        <v>374</v>
      </c>
      <c r="C236" s="7" t="s">
        <v>375</v>
      </c>
      <c r="D236" s="41">
        <f t="shared" ref="D236:E236" si="522">+D237</f>
        <v>300000</v>
      </c>
      <c r="E236" s="57">
        <f t="shared" si="522"/>
        <v>500000</v>
      </c>
      <c r="F236" s="15">
        <f t="shared" ref="F236:H236" si="523">+F237</f>
        <v>0</v>
      </c>
      <c r="G236" s="57">
        <f t="shared" si="523"/>
        <v>500000</v>
      </c>
      <c r="H236" s="41">
        <f t="shared" si="523"/>
        <v>300000</v>
      </c>
      <c r="I236" s="15">
        <f t="shared" ref="I236:T236" si="524">+I237</f>
        <v>0</v>
      </c>
      <c r="J236" s="15">
        <f t="shared" si="524"/>
        <v>0</v>
      </c>
      <c r="K236" s="15">
        <f t="shared" si="524"/>
        <v>0</v>
      </c>
      <c r="L236" s="15">
        <f t="shared" si="524"/>
        <v>0</v>
      </c>
      <c r="M236" s="15">
        <f t="shared" si="524"/>
        <v>0</v>
      </c>
      <c r="N236" s="15">
        <f t="shared" si="524"/>
        <v>0</v>
      </c>
      <c r="O236" s="15">
        <f t="shared" si="524"/>
        <v>0</v>
      </c>
      <c r="P236" s="15">
        <f t="shared" si="524"/>
        <v>0</v>
      </c>
      <c r="Q236" s="15">
        <f t="shared" si="524"/>
        <v>0</v>
      </c>
      <c r="R236" s="15">
        <f t="shared" si="524"/>
        <v>0</v>
      </c>
      <c r="S236" s="15">
        <f t="shared" si="524"/>
        <v>0</v>
      </c>
      <c r="T236" s="15">
        <f t="shared" si="524"/>
        <v>0</v>
      </c>
      <c r="U236" s="21">
        <f t="shared" ref="U236:U275" si="525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5"/>
        <v>0</v>
      </c>
    </row>
    <row r="238" spans="2:21" ht="20.25" hidden="1" customHeight="1" x14ac:dyDescent="0.25">
      <c r="B238" s="7" t="s">
        <v>377</v>
      </c>
      <c r="C238" s="7" t="s">
        <v>378</v>
      </c>
      <c r="D238" s="41">
        <f t="shared" ref="D238:E238" si="526">+D239</f>
        <v>100000</v>
      </c>
      <c r="E238" s="57">
        <f t="shared" si="526"/>
        <v>257000000</v>
      </c>
      <c r="F238" s="15">
        <f t="shared" ref="F238:H238" si="527">+F239</f>
        <v>-244150000</v>
      </c>
      <c r="G238" s="57">
        <f t="shared" si="527"/>
        <v>12850000</v>
      </c>
      <c r="H238" s="41">
        <f t="shared" si="527"/>
        <v>100000</v>
      </c>
      <c r="I238" s="15">
        <f t="shared" ref="I238:T238" si="528">+I239</f>
        <v>0</v>
      </c>
      <c r="J238" s="15">
        <f t="shared" si="528"/>
        <v>0</v>
      </c>
      <c r="K238" s="15">
        <f t="shared" si="528"/>
        <v>0</v>
      </c>
      <c r="L238" s="15">
        <f t="shared" si="528"/>
        <v>0</v>
      </c>
      <c r="M238" s="15">
        <f t="shared" si="528"/>
        <v>0</v>
      </c>
      <c r="N238" s="15">
        <f t="shared" si="528"/>
        <v>0</v>
      </c>
      <c r="O238" s="15">
        <f t="shared" si="528"/>
        <v>0</v>
      </c>
      <c r="P238" s="15">
        <f t="shared" si="528"/>
        <v>0</v>
      </c>
      <c r="Q238" s="15">
        <f t="shared" si="528"/>
        <v>0</v>
      </c>
      <c r="R238" s="15">
        <f t="shared" si="528"/>
        <v>0</v>
      </c>
      <c r="S238" s="15">
        <f t="shared" si="528"/>
        <v>0</v>
      </c>
      <c r="T238" s="15">
        <f t="shared" si="528"/>
        <v>0</v>
      </c>
      <c r="U238" s="21">
        <f t="shared" si="525"/>
        <v>0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525"/>
        <v>0</v>
      </c>
    </row>
    <row r="240" spans="2:21" ht="20.25" hidden="1" customHeight="1" x14ac:dyDescent="0.25">
      <c r="B240" s="7" t="s">
        <v>380</v>
      </c>
      <c r="C240" s="7" t="s">
        <v>381</v>
      </c>
      <c r="D240" s="41">
        <f t="shared" ref="D240:E240" si="529">+D241</f>
        <v>500000</v>
      </c>
      <c r="E240" s="57">
        <f t="shared" si="529"/>
        <v>100000</v>
      </c>
      <c r="F240" s="15">
        <f t="shared" ref="F240:H240" si="530">+F241</f>
        <v>2000000</v>
      </c>
      <c r="G240" s="57">
        <f t="shared" si="530"/>
        <v>2100000</v>
      </c>
      <c r="H240" s="41">
        <f t="shared" si="530"/>
        <v>500000</v>
      </c>
      <c r="I240" s="15">
        <f t="shared" ref="I240:T240" si="531">+I241</f>
        <v>0</v>
      </c>
      <c r="J240" s="15">
        <f t="shared" si="531"/>
        <v>0</v>
      </c>
      <c r="K240" s="15">
        <f t="shared" si="531"/>
        <v>0</v>
      </c>
      <c r="L240" s="15">
        <f t="shared" si="531"/>
        <v>0</v>
      </c>
      <c r="M240" s="15">
        <f t="shared" si="531"/>
        <v>0</v>
      </c>
      <c r="N240" s="15">
        <f t="shared" si="531"/>
        <v>0</v>
      </c>
      <c r="O240" s="15">
        <f t="shared" si="531"/>
        <v>0</v>
      </c>
      <c r="P240" s="15">
        <f t="shared" si="531"/>
        <v>0</v>
      </c>
      <c r="Q240" s="15">
        <f t="shared" si="531"/>
        <v>0</v>
      </c>
      <c r="R240" s="15">
        <f t="shared" si="531"/>
        <v>0</v>
      </c>
      <c r="S240" s="15">
        <f t="shared" si="531"/>
        <v>0</v>
      </c>
      <c r="T240" s="15">
        <f t="shared" si="531"/>
        <v>0</v>
      </c>
      <c r="U240" s="21">
        <f t="shared" si="525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2000000</v>
      </c>
      <c r="G241" s="59">
        <f>+E241+F241</f>
        <v>2100000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5"/>
        <v>0</v>
      </c>
    </row>
    <row r="242" spans="2:21" ht="20.25" hidden="1" customHeight="1" x14ac:dyDescent="0.25">
      <c r="B242" s="7" t="s">
        <v>383</v>
      </c>
      <c r="C242" s="7" t="s">
        <v>384</v>
      </c>
      <c r="D242" s="41">
        <f t="shared" ref="D242" si="532">+D243+D245</f>
        <v>1250000</v>
      </c>
      <c r="E242" s="57">
        <f t="shared" ref="E242" si="533">+E243+E245+E247</f>
        <v>1200000</v>
      </c>
      <c r="F242" s="15">
        <f t="shared" ref="F242" si="534">+F243+F245</f>
        <v>2000000</v>
      </c>
      <c r="G242" s="57">
        <f t="shared" ref="G242" si="535">+G243+G245+G247</f>
        <v>3200000</v>
      </c>
      <c r="H242" s="41">
        <f t="shared" ref="H242:I242" si="536">+H243+H245</f>
        <v>1250000</v>
      </c>
      <c r="I242" s="15">
        <f t="shared" si="536"/>
        <v>0</v>
      </c>
      <c r="J242" s="15">
        <f t="shared" ref="J242:R242" si="537">+J243+J245</f>
        <v>0</v>
      </c>
      <c r="K242" s="15">
        <f t="shared" si="537"/>
        <v>0</v>
      </c>
      <c r="L242" s="15">
        <f t="shared" si="537"/>
        <v>0</v>
      </c>
      <c r="M242" s="15">
        <f t="shared" si="537"/>
        <v>0</v>
      </c>
      <c r="N242" s="15">
        <f t="shared" si="537"/>
        <v>350000</v>
      </c>
      <c r="O242" s="15">
        <f t="shared" si="537"/>
        <v>39678.68</v>
      </c>
      <c r="P242" s="15">
        <f t="shared" si="537"/>
        <v>708000</v>
      </c>
      <c r="Q242" s="15">
        <f t="shared" si="537"/>
        <v>0</v>
      </c>
      <c r="R242" s="15">
        <f t="shared" si="537"/>
        <v>0</v>
      </c>
      <c r="S242" s="15">
        <f t="shared" ref="S242" si="538">+S243+S245</f>
        <v>0</v>
      </c>
      <c r="T242" s="15">
        <f t="shared" ref="T242" si="539">+T243+T245</f>
        <v>0</v>
      </c>
      <c r="U242" s="21">
        <f t="shared" si="525"/>
        <v>1097678.68</v>
      </c>
    </row>
    <row r="243" spans="2:21" ht="20.25" hidden="1" customHeight="1" x14ac:dyDescent="0.25">
      <c r="B243" s="7" t="s">
        <v>385</v>
      </c>
      <c r="C243" s="7" t="s">
        <v>386</v>
      </c>
      <c r="D243" s="41">
        <f t="shared" ref="D243:E243" si="540">+D244</f>
        <v>200000</v>
      </c>
      <c r="E243" s="57">
        <f t="shared" si="540"/>
        <v>100000</v>
      </c>
      <c r="F243" s="15">
        <f t="shared" ref="F243:H243" si="541">+F244</f>
        <v>0</v>
      </c>
      <c r="G243" s="57">
        <f t="shared" si="541"/>
        <v>100000</v>
      </c>
      <c r="H243" s="41">
        <f t="shared" si="541"/>
        <v>200000</v>
      </c>
      <c r="I243" s="15">
        <f t="shared" ref="I243:T243" si="542">+I244</f>
        <v>0</v>
      </c>
      <c r="J243" s="15">
        <f t="shared" si="542"/>
        <v>0</v>
      </c>
      <c r="K243" s="15">
        <f t="shared" si="542"/>
        <v>0</v>
      </c>
      <c r="L243" s="15">
        <f t="shared" si="542"/>
        <v>0</v>
      </c>
      <c r="M243" s="15">
        <f t="shared" si="542"/>
        <v>0</v>
      </c>
      <c r="N243" s="15">
        <f t="shared" si="542"/>
        <v>0</v>
      </c>
      <c r="O243" s="15">
        <f t="shared" si="542"/>
        <v>0</v>
      </c>
      <c r="P243" s="15">
        <f t="shared" si="542"/>
        <v>0</v>
      </c>
      <c r="Q243" s="15">
        <f t="shared" si="542"/>
        <v>0</v>
      </c>
      <c r="R243" s="15">
        <f t="shared" si="542"/>
        <v>0</v>
      </c>
      <c r="S243" s="15">
        <f t="shared" si="542"/>
        <v>0</v>
      </c>
      <c r="T243" s="15">
        <f t="shared" si="542"/>
        <v>0</v>
      </c>
      <c r="U243" s="21">
        <f t="shared" si="525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5"/>
        <v>0</v>
      </c>
    </row>
    <row r="245" spans="2:21" ht="20.25" hidden="1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3">+E246</f>
        <v>100000</v>
      </c>
      <c r="F245" s="15">
        <f t="shared" ref="F245" si="544">+F246+F248</f>
        <v>2000000</v>
      </c>
      <c r="G245" s="57">
        <f t="shared" ref="G245" si="545">+G246</f>
        <v>100000</v>
      </c>
      <c r="H245" s="41">
        <f>+H246+H248</f>
        <v>1050000</v>
      </c>
      <c r="I245" s="15">
        <f t="shared" ref="I245" si="546">+I246+I248</f>
        <v>0</v>
      </c>
      <c r="J245" s="15">
        <f t="shared" ref="J245:R245" si="547">+J246+J248</f>
        <v>0</v>
      </c>
      <c r="K245" s="15">
        <f t="shared" si="547"/>
        <v>0</v>
      </c>
      <c r="L245" s="15">
        <f t="shared" si="547"/>
        <v>0</v>
      </c>
      <c r="M245" s="15">
        <f t="shared" si="547"/>
        <v>0</v>
      </c>
      <c r="N245" s="15">
        <f t="shared" si="547"/>
        <v>350000</v>
      </c>
      <c r="O245" s="15">
        <f t="shared" si="547"/>
        <v>39678.68</v>
      </c>
      <c r="P245" s="15">
        <f t="shared" si="547"/>
        <v>708000</v>
      </c>
      <c r="Q245" s="15">
        <f t="shared" si="547"/>
        <v>0</v>
      </c>
      <c r="R245" s="15">
        <f t="shared" si="547"/>
        <v>0</v>
      </c>
      <c r="S245" s="15">
        <f t="shared" ref="S245" si="548">+S246+S248</f>
        <v>0</v>
      </c>
      <c r="T245" s="15">
        <f t="shared" ref="T245" si="549">+T246+T248</f>
        <v>0</v>
      </c>
      <c r="U245" s="21">
        <f t="shared" si="525"/>
        <v>1097678.68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5"/>
        <v>0</v>
      </c>
    </row>
    <row r="247" spans="2:21" ht="20.25" hidden="1" customHeight="1" x14ac:dyDescent="0.25">
      <c r="B247" s="7" t="s">
        <v>551</v>
      </c>
      <c r="C247" s="7" t="s">
        <v>552</v>
      </c>
      <c r="D247" s="57">
        <f t="shared" ref="D247:E247" si="550">+D248</f>
        <v>1000000</v>
      </c>
      <c r="E247" s="57">
        <f t="shared" si="550"/>
        <v>1000000</v>
      </c>
      <c r="F247" s="57">
        <f t="shared" ref="F247:H247" si="551">+F248</f>
        <v>2000000</v>
      </c>
      <c r="G247" s="57">
        <f t="shared" si="551"/>
        <v>3000000</v>
      </c>
      <c r="H247" s="57">
        <f t="shared" si="551"/>
        <v>1000000</v>
      </c>
      <c r="I247" s="57">
        <f t="shared" ref="I247:T247" si="552">+I248</f>
        <v>0</v>
      </c>
      <c r="J247" s="57">
        <f t="shared" si="552"/>
        <v>0</v>
      </c>
      <c r="K247" s="57">
        <f t="shared" si="552"/>
        <v>0</v>
      </c>
      <c r="L247" s="57">
        <f t="shared" si="552"/>
        <v>0</v>
      </c>
      <c r="M247" s="57">
        <f t="shared" si="552"/>
        <v>0</v>
      </c>
      <c r="N247" s="57">
        <f t="shared" si="552"/>
        <v>350000</v>
      </c>
      <c r="O247" s="57">
        <f t="shared" si="552"/>
        <v>39678.68</v>
      </c>
      <c r="P247" s="57">
        <f t="shared" si="552"/>
        <v>708000</v>
      </c>
      <c r="Q247" s="57">
        <f t="shared" si="552"/>
        <v>0</v>
      </c>
      <c r="R247" s="57">
        <f t="shared" si="552"/>
        <v>0</v>
      </c>
      <c r="S247" s="57">
        <f t="shared" si="552"/>
        <v>0</v>
      </c>
      <c r="T247" s="57">
        <f t="shared" si="552"/>
        <v>0</v>
      </c>
      <c r="U247" s="20">
        <f t="shared" si="525"/>
        <v>1097678.68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2000000</v>
      </c>
      <c r="G248" s="59">
        <f>+E248+F248</f>
        <v>3000000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350000</v>
      </c>
      <c r="O248" s="14">
        <v>39678.68</v>
      </c>
      <c r="P248" s="14">
        <v>708000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5"/>
        <v>1097678.68</v>
      </c>
    </row>
    <row r="249" spans="2:21" ht="30.75" hidden="1" customHeight="1" x14ac:dyDescent="0.25">
      <c r="B249" s="7" t="s">
        <v>393</v>
      </c>
      <c r="C249" s="7" t="s">
        <v>394</v>
      </c>
      <c r="D249" s="57">
        <f t="shared" ref="D249:E249" si="553">+D250+D252+D254+D256+D258+D260</f>
        <v>4600000</v>
      </c>
      <c r="E249" s="57">
        <f t="shared" si="553"/>
        <v>5800000</v>
      </c>
      <c r="F249" s="57">
        <f t="shared" ref="F249" si="554">+F250+F252+F254+F256+F258+F260</f>
        <v>104736601.09999999</v>
      </c>
      <c r="G249" s="57">
        <f>+G250+G252+G254+G256+G258+G260</f>
        <v>110536601.09999999</v>
      </c>
      <c r="H249" s="57">
        <f t="shared" ref="H249:I249" si="555">+H250+H252+H254+H256+H258+H260</f>
        <v>4600000</v>
      </c>
      <c r="I249" s="57">
        <f t="shared" si="555"/>
        <v>0</v>
      </c>
      <c r="J249" s="57">
        <f t="shared" ref="J249" si="556">+J250+J252+J254+J256+J258+J260</f>
        <v>206802.08</v>
      </c>
      <c r="K249" s="57">
        <f t="shared" ref="K249" si="557">+K250+K252+K254+K256+K258+K260</f>
        <v>0</v>
      </c>
      <c r="L249" s="57">
        <f t="shared" ref="L249" si="558">+L250+L252+L254+L256+L258+L260</f>
        <v>0</v>
      </c>
      <c r="M249" s="57">
        <f t="shared" ref="M249" si="559">+M250+M252+M254+M256+M258+M260</f>
        <v>0</v>
      </c>
      <c r="N249" s="57">
        <f t="shared" ref="N249" si="560">+N250+N252+N254+N256+N258+N260</f>
        <v>6940000</v>
      </c>
      <c r="O249" s="57">
        <f t="shared" ref="O249" si="561">+O250+O252+O254+O256+O258+O260</f>
        <v>0</v>
      </c>
      <c r="P249" s="57">
        <f t="shared" ref="P249" si="562">+P250+P252+P254+P256+P258+P260</f>
        <v>0</v>
      </c>
      <c r="Q249" s="57">
        <f t="shared" ref="Q249" si="563">+Q250+Q252+Q254+Q256+Q258+Q260</f>
        <v>0</v>
      </c>
      <c r="R249" s="57">
        <f t="shared" ref="R249" si="564">+R250+R252+R254+R256+R258+R260</f>
        <v>0</v>
      </c>
      <c r="S249" s="57">
        <f t="shared" ref="S249" si="565">+S250+S252+S254+S256+S258+S260</f>
        <v>0</v>
      </c>
      <c r="T249" s="57">
        <f t="shared" ref="T249" si="566">+T250+T252+T254+T256+T258+T260</f>
        <v>0</v>
      </c>
      <c r="U249" s="21">
        <f t="shared" si="525"/>
        <v>7146802.0800000001</v>
      </c>
    </row>
    <row r="250" spans="2:21" ht="20.25" hidden="1" customHeight="1" x14ac:dyDescent="0.25">
      <c r="B250" s="7" t="s">
        <v>395</v>
      </c>
      <c r="C250" s="7" t="s">
        <v>396</v>
      </c>
      <c r="D250" s="57">
        <f t="shared" ref="D250:T250" si="567">+D251</f>
        <v>3000000</v>
      </c>
      <c r="E250" s="57">
        <f t="shared" si="567"/>
        <v>0</v>
      </c>
      <c r="F250" s="57">
        <f t="shared" si="567"/>
        <v>104736601.09999999</v>
      </c>
      <c r="G250" s="57">
        <f t="shared" si="567"/>
        <v>104736601.09999999</v>
      </c>
      <c r="H250" s="57">
        <f t="shared" si="567"/>
        <v>3000000</v>
      </c>
      <c r="I250" s="57">
        <f t="shared" si="567"/>
        <v>0</v>
      </c>
      <c r="J250" s="57">
        <f t="shared" si="567"/>
        <v>0</v>
      </c>
      <c r="K250" s="57">
        <f t="shared" si="567"/>
        <v>0</v>
      </c>
      <c r="L250" s="57">
        <f t="shared" si="567"/>
        <v>0</v>
      </c>
      <c r="M250" s="57">
        <f t="shared" si="567"/>
        <v>0</v>
      </c>
      <c r="N250" s="57">
        <f t="shared" si="567"/>
        <v>6940000</v>
      </c>
      <c r="O250" s="57">
        <f t="shared" si="567"/>
        <v>0</v>
      </c>
      <c r="P250" s="57">
        <f t="shared" si="567"/>
        <v>0</v>
      </c>
      <c r="Q250" s="57">
        <f t="shared" si="567"/>
        <v>0</v>
      </c>
      <c r="R250" s="57">
        <f t="shared" si="567"/>
        <v>0</v>
      </c>
      <c r="S250" s="57">
        <f t="shared" si="567"/>
        <v>0</v>
      </c>
      <c r="T250" s="57">
        <f t="shared" si="567"/>
        <v>0</v>
      </c>
      <c r="U250" s="21">
        <f t="shared" si="525"/>
        <v>6940000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104736601.09999999</v>
      </c>
      <c r="G251" s="59">
        <f>+E251+F251</f>
        <v>104736601.09999999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6940000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21">
        <f t="shared" si="525"/>
        <v>6940000</v>
      </c>
    </row>
    <row r="252" spans="2:21" ht="20.25" hidden="1" customHeight="1" x14ac:dyDescent="0.25">
      <c r="B252" s="7" t="s">
        <v>553</v>
      </c>
      <c r="C252" s="7" t="s">
        <v>554</v>
      </c>
      <c r="D252" s="57">
        <f t="shared" ref="D252:T252" si="568">+D253</f>
        <v>0</v>
      </c>
      <c r="E252" s="57">
        <f t="shared" si="568"/>
        <v>100000</v>
      </c>
      <c r="F252" s="57">
        <f t="shared" si="568"/>
        <v>0</v>
      </c>
      <c r="G252" s="57">
        <f t="shared" si="568"/>
        <v>100000</v>
      </c>
      <c r="H252" s="57">
        <f t="shared" si="568"/>
        <v>0</v>
      </c>
      <c r="I252" s="57">
        <f t="shared" si="568"/>
        <v>0</v>
      </c>
      <c r="J252" s="57">
        <f t="shared" si="568"/>
        <v>0</v>
      </c>
      <c r="K252" s="57">
        <f t="shared" si="568"/>
        <v>0</v>
      </c>
      <c r="L252" s="57">
        <f t="shared" si="568"/>
        <v>0</v>
      </c>
      <c r="M252" s="57">
        <f t="shared" si="568"/>
        <v>0</v>
      </c>
      <c r="N252" s="57">
        <f t="shared" si="568"/>
        <v>0</v>
      </c>
      <c r="O252" s="57">
        <f t="shared" si="568"/>
        <v>0</v>
      </c>
      <c r="P252" s="57">
        <f t="shared" si="568"/>
        <v>0</v>
      </c>
      <c r="Q252" s="57">
        <f t="shared" si="568"/>
        <v>0</v>
      </c>
      <c r="R252" s="57">
        <f t="shared" si="568"/>
        <v>0</v>
      </c>
      <c r="S252" s="57">
        <f t="shared" si="568"/>
        <v>0</v>
      </c>
      <c r="T252" s="57">
        <f t="shared" si="568"/>
        <v>0</v>
      </c>
      <c r="U252" s="21"/>
    </row>
    <row r="253" spans="2:21" ht="20.25" customHeight="1" x14ac:dyDescent="0.25">
      <c r="B253" s="10" t="s">
        <v>555</v>
      </c>
      <c r="C253" s="10" t="s">
        <v>554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hidden="1" customHeight="1" x14ac:dyDescent="0.25">
      <c r="B254" s="7" t="s">
        <v>398</v>
      </c>
      <c r="C254" s="7" t="s">
        <v>399</v>
      </c>
      <c r="D254" s="57">
        <f t="shared" ref="D254:T254" si="569">+D255</f>
        <v>100000</v>
      </c>
      <c r="E254" s="57">
        <f t="shared" si="569"/>
        <v>100000</v>
      </c>
      <c r="F254" s="57">
        <f t="shared" si="569"/>
        <v>0</v>
      </c>
      <c r="G254" s="57">
        <f t="shared" si="569"/>
        <v>100000</v>
      </c>
      <c r="H254" s="57">
        <f t="shared" si="569"/>
        <v>100000</v>
      </c>
      <c r="I254" s="57">
        <f t="shared" si="569"/>
        <v>0</v>
      </c>
      <c r="J254" s="57">
        <f t="shared" si="569"/>
        <v>0</v>
      </c>
      <c r="K254" s="57">
        <f t="shared" si="569"/>
        <v>0</v>
      </c>
      <c r="L254" s="57">
        <f t="shared" si="569"/>
        <v>0</v>
      </c>
      <c r="M254" s="57">
        <f t="shared" si="569"/>
        <v>0</v>
      </c>
      <c r="N254" s="57">
        <f t="shared" si="569"/>
        <v>0</v>
      </c>
      <c r="O254" s="57">
        <f t="shared" si="569"/>
        <v>0</v>
      </c>
      <c r="P254" s="57">
        <f t="shared" si="569"/>
        <v>0</v>
      </c>
      <c r="Q254" s="57">
        <f t="shared" si="569"/>
        <v>0</v>
      </c>
      <c r="R254" s="57">
        <f t="shared" si="569"/>
        <v>0</v>
      </c>
      <c r="S254" s="57">
        <f t="shared" si="569"/>
        <v>0</v>
      </c>
      <c r="T254" s="57">
        <f t="shared" si="569"/>
        <v>0</v>
      </c>
      <c r="U254" s="21">
        <f t="shared" si="525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5"/>
        <v>0</v>
      </c>
    </row>
    <row r="256" spans="2:21" ht="20.25" hidden="1" customHeight="1" x14ac:dyDescent="0.25">
      <c r="B256" s="7" t="s">
        <v>556</v>
      </c>
      <c r="C256" s="7" t="s">
        <v>402</v>
      </c>
      <c r="D256" s="57">
        <f t="shared" ref="D256:T256" si="570">D257</f>
        <v>900000</v>
      </c>
      <c r="E256" s="57">
        <f t="shared" si="570"/>
        <v>500000</v>
      </c>
      <c r="F256" s="57">
        <f t="shared" si="570"/>
        <v>0</v>
      </c>
      <c r="G256" s="57">
        <f t="shared" si="570"/>
        <v>500000</v>
      </c>
      <c r="H256" s="57">
        <f t="shared" si="570"/>
        <v>900000</v>
      </c>
      <c r="I256" s="57">
        <f t="shared" si="570"/>
        <v>0</v>
      </c>
      <c r="J256" s="57">
        <f t="shared" si="570"/>
        <v>206802.08</v>
      </c>
      <c r="K256" s="57">
        <f t="shared" si="570"/>
        <v>0</v>
      </c>
      <c r="L256" s="57">
        <f t="shared" si="570"/>
        <v>0</v>
      </c>
      <c r="M256" s="57">
        <f t="shared" si="570"/>
        <v>0</v>
      </c>
      <c r="N256" s="57">
        <f t="shared" si="570"/>
        <v>0</v>
      </c>
      <c r="O256" s="57">
        <f t="shared" si="570"/>
        <v>0</v>
      </c>
      <c r="P256" s="57">
        <f t="shared" si="570"/>
        <v>0</v>
      </c>
      <c r="Q256" s="57">
        <f t="shared" si="570"/>
        <v>0</v>
      </c>
      <c r="R256" s="57">
        <f t="shared" si="570"/>
        <v>0</v>
      </c>
      <c r="S256" s="57">
        <f t="shared" si="570"/>
        <v>0</v>
      </c>
      <c r="T256" s="57">
        <f t="shared" si="570"/>
        <v>0</v>
      </c>
      <c r="U256" s="21">
        <f t="shared" si="525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5"/>
        <v>206802.08</v>
      </c>
    </row>
    <row r="258" spans="2:21" ht="20.25" hidden="1" customHeight="1" x14ac:dyDescent="0.25">
      <c r="B258" s="7" t="s">
        <v>403</v>
      </c>
      <c r="C258" s="7" t="s">
        <v>404</v>
      </c>
      <c r="D258" s="41">
        <f t="shared" ref="D258:E258" si="571">+D259</f>
        <v>100000</v>
      </c>
      <c r="E258" s="57">
        <f t="shared" si="571"/>
        <v>100000</v>
      </c>
      <c r="F258" s="15">
        <f t="shared" ref="F258:H258" si="572">+F259</f>
        <v>0</v>
      </c>
      <c r="G258" s="57">
        <f t="shared" si="572"/>
        <v>100000</v>
      </c>
      <c r="H258" s="41">
        <f t="shared" si="572"/>
        <v>100000</v>
      </c>
      <c r="I258" s="15">
        <f t="shared" ref="I258:T258" si="573">+I259</f>
        <v>0</v>
      </c>
      <c r="J258" s="15">
        <f t="shared" si="573"/>
        <v>0</v>
      </c>
      <c r="K258" s="15">
        <f t="shared" si="573"/>
        <v>0</v>
      </c>
      <c r="L258" s="15">
        <f t="shared" si="573"/>
        <v>0</v>
      </c>
      <c r="M258" s="15">
        <f t="shared" si="573"/>
        <v>0</v>
      </c>
      <c r="N258" s="15">
        <f t="shared" si="573"/>
        <v>0</v>
      </c>
      <c r="O258" s="15">
        <f t="shared" si="573"/>
        <v>0</v>
      </c>
      <c r="P258" s="15">
        <f t="shared" si="573"/>
        <v>0</v>
      </c>
      <c r="Q258" s="15">
        <f t="shared" si="573"/>
        <v>0</v>
      </c>
      <c r="R258" s="15">
        <f t="shared" si="573"/>
        <v>0</v>
      </c>
      <c r="S258" s="15">
        <f t="shared" si="573"/>
        <v>0</v>
      </c>
      <c r="T258" s="15">
        <f t="shared" si="573"/>
        <v>0</v>
      </c>
      <c r="U258" s="21">
        <f t="shared" si="525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5"/>
        <v>0</v>
      </c>
    </row>
    <row r="260" spans="2:21" ht="20.25" hidden="1" customHeight="1" x14ac:dyDescent="0.25">
      <c r="B260" s="7" t="s">
        <v>406</v>
      </c>
      <c r="C260" s="7" t="s">
        <v>407</v>
      </c>
      <c r="D260" s="41">
        <f t="shared" ref="D260:E260" si="574">+D261</f>
        <v>500000</v>
      </c>
      <c r="E260" s="57">
        <f t="shared" si="574"/>
        <v>5000000</v>
      </c>
      <c r="F260" s="15">
        <f t="shared" ref="F260:H260" si="575">+F261</f>
        <v>0</v>
      </c>
      <c r="G260" s="57">
        <f t="shared" si="575"/>
        <v>5000000</v>
      </c>
      <c r="H260" s="41">
        <f t="shared" si="575"/>
        <v>500000</v>
      </c>
      <c r="I260" s="15">
        <f t="shared" ref="I260:T260" si="576">+I261</f>
        <v>0</v>
      </c>
      <c r="J260" s="15">
        <f t="shared" si="576"/>
        <v>0</v>
      </c>
      <c r="K260" s="15">
        <f t="shared" si="576"/>
        <v>0</v>
      </c>
      <c r="L260" s="15">
        <f t="shared" si="576"/>
        <v>0</v>
      </c>
      <c r="M260" s="15">
        <f t="shared" si="576"/>
        <v>0</v>
      </c>
      <c r="N260" s="15">
        <f t="shared" si="576"/>
        <v>0</v>
      </c>
      <c r="O260" s="15">
        <f t="shared" si="576"/>
        <v>0</v>
      </c>
      <c r="P260" s="15">
        <f t="shared" si="576"/>
        <v>0</v>
      </c>
      <c r="Q260" s="15">
        <f t="shared" si="576"/>
        <v>0</v>
      </c>
      <c r="R260" s="15">
        <f t="shared" si="576"/>
        <v>0</v>
      </c>
      <c r="S260" s="15">
        <f t="shared" si="576"/>
        <v>0</v>
      </c>
      <c r="T260" s="15">
        <f t="shared" si="576"/>
        <v>0</v>
      </c>
      <c r="U260" s="21">
        <f t="shared" si="525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21">
        <f t="shared" si="525"/>
        <v>0</v>
      </c>
    </row>
    <row r="262" spans="2:21" ht="20.25" hidden="1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7">+F265+F267+F269+F272+F274+F276+F278+F263</f>
        <v>16150000</v>
      </c>
      <c r="G262" s="57">
        <f t="shared" ref="G262:J262" si="578">+G265+G267+G269+G272+G274+G276+G278+G263</f>
        <v>41950000</v>
      </c>
      <c r="H262" s="41">
        <f>+H265+H269+H272+H274+H276+H278</f>
        <v>28960000</v>
      </c>
      <c r="I262" s="57">
        <f t="shared" ref="I262" si="579">+I265+I267+I269+I272+I274+I276+I278+I263</f>
        <v>0</v>
      </c>
      <c r="J262" s="57">
        <f t="shared" si="578"/>
        <v>0</v>
      </c>
      <c r="K262" s="57">
        <f t="shared" ref="K262" si="580">+K265+K267+K269+K272+K274+K276+K278+K263</f>
        <v>387169.8</v>
      </c>
      <c r="L262" s="57">
        <f t="shared" ref="L262" si="581">+L265+L267+L269+L272+L274+L276+L278+L263</f>
        <v>44781</v>
      </c>
      <c r="M262" s="57">
        <f t="shared" ref="M262" si="582">+M265+M267+M269+M272+M274+M276+M278+M263</f>
        <v>205182.78</v>
      </c>
      <c r="N262" s="57">
        <f t="shared" ref="N262" si="583">+N265+N267+N269+N272+N274+N276+N278+N263</f>
        <v>736631.66</v>
      </c>
      <c r="O262" s="57">
        <f t="shared" ref="O262" si="584">+O265+O267+O269+O272+O274+O276+O278+O263</f>
        <v>498165.9</v>
      </c>
      <c r="P262" s="57">
        <f t="shared" ref="P262" si="585">+P265+P267+P269+P272+P274+P276+P278+P263</f>
        <v>3102006.27</v>
      </c>
      <c r="Q262" s="57">
        <f t="shared" ref="Q262" si="586">+Q265+Q267+Q269+Q272+Q274+Q276+Q278+Q263</f>
        <v>0</v>
      </c>
      <c r="R262" s="57">
        <f t="shared" ref="R262" si="587">+R265+R267+R269+R272+R274+R276+R278+R263</f>
        <v>0</v>
      </c>
      <c r="S262" s="57">
        <f t="shared" ref="S262:T262" si="588">+S265+S267+S269+S272+S274+S276+S278+S263</f>
        <v>0</v>
      </c>
      <c r="T262" s="57">
        <f t="shared" si="588"/>
        <v>0</v>
      </c>
      <c r="U262" s="57">
        <f t="shared" ref="U262" si="589">+U265+U267+U269+U272+U274+U276+U278+U263</f>
        <v>4973937.41</v>
      </c>
    </row>
    <row r="263" spans="2:21" ht="20.25" hidden="1" customHeight="1" x14ac:dyDescent="0.25">
      <c r="B263" s="7" t="s">
        <v>481</v>
      </c>
      <c r="C263" s="7" t="s">
        <v>482</v>
      </c>
      <c r="D263" s="15">
        <f t="shared" ref="D263:E263" si="590">+D264</f>
        <v>0</v>
      </c>
      <c r="E263" s="57">
        <f t="shared" si="590"/>
        <v>15000000</v>
      </c>
      <c r="F263" s="15">
        <f t="shared" ref="F263:H263" si="591">+F264</f>
        <v>0</v>
      </c>
      <c r="G263" s="57">
        <f t="shared" si="591"/>
        <v>15000000</v>
      </c>
      <c r="H263" s="15">
        <f t="shared" si="591"/>
        <v>0</v>
      </c>
      <c r="I263" s="15">
        <f t="shared" ref="I263:T263" si="592">+I264</f>
        <v>0</v>
      </c>
      <c r="J263" s="15">
        <f t="shared" si="592"/>
        <v>0</v>
      </c>
      <c r="K263" s="15">
        <f t="shared" si="592"/>
        <v>0</v>
      </c>
      <c r="L263" s="15">
        <f t="shared" si="592"/>
        <v>0</v>
      </c>
      <c r="M263" s="15">
        <f t="shared" si="592"/>
        <v>0</v>
      </c>
      <c r="N263" s="15">
        <f t="shared" si="592"/>
        <v>0</v>
      </c>
      <c r="O263" s="15">
        <f t="shared" si="592"/>
        <v>0</v>
      </c>
      <c r="P263" s="15">
        <f t="shared" si="592"/>
        <v>0</v>
      </c>
      <c r="Q263" s="15">
        <f t="shared" si="592"/>
        <v>0</v>
      </c>
      <c r="R263" s="15">
        <f t="shared" si="592"/>
        <v>0</v>
      </c>
      <c r="S263" s="15">
        <f t="shared" si="592"/>
        <v>0</v>
      </c>
      <c r="T263" s="15">
        <f t="shared" si="592"/>
        <v>0</v>
      </c>
      <c r="U263" s="21">
        <f t="shared" si="525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5"/>
        <v>0</v>
      </c>
    </row>
    <row r="265" spans="2:21" ht="20.25" hidden="1" customHeight="1" x14ac:dyDescent="0.25">
      <c r="B265" s="7" t="s">
        <v>411</v>
      </c>
      <c r="C265" s="7" t="s">
        <v>412</v>
      </c>
      <c r="D265" s="41">
        <f t="shared" ref="D265:E265" si="593">+D266</f>
        <v>100000</v>
      </c>
      <c r="E265" s="57">
        <f t="shared" si="593"/>
        <v>100000</v>
      </c>
      <c r="F265" s="15">
        <f t="shared" ref="F265:H265" si="594">+F266</f>
        <v>0</v>
      </c>
      <c r="G265" s="57">
        <f t="shared" si="594"/>
        <v>100000</v>
      </c>
      <c r="H265" s="41">
        <f t="shared" si="594"/>
        <v>100000</v>
      </c>
      <c r="I265" s="15">
        <f t="shared" ref="I265:T265" si="595">+I266</f>
        <v>0</v>
      </c>
      <c r="J265" s="15">
        <f t="shared" si="595"/>
        <v>0</v>
      </c>
      <c r="K265" s="15">
        <f t="shared" si="595"/>
        <v>0</v>
      </c>
      <c r="L265" s="15">
        <f t="shared" si="595"/>
        <v>0</v>
      </c>
      <c r="M265" s="15">
        <f t="shared" si="595"/>
        <v>0</v>
      </c>
      <c r="N265" s="15">
        <f t="shared" si="595"/>
        <v>0</v>
      </c>
      <c r="O265" s="15">
        <f t="shared" si="595"/>
        <v>0</v>
      </c>
      <c r="P265" s="15">
        <f t="shared" si="595"/>
        <v>0</v>
      </c>
      <c r="Q265" s="15">
        <f t="shared" si="595"/>
        <v>0</v>
      </c>
      <c r="R265" s="15">
        <f t="shared" si="595"/>
        <v>0</v>
      </c>
      <c r="S265" s="15">
        <f t="shared" si="595"/>
        <v>0</v>
      </c>
      <c r="T265" s="15">
        <f t="shared" si="595"/>
        <v>0</v>
      </c>
      <c r="U265" s="21">
        <f t="shared" si="525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5"/>
        <v>0</v>
      </c>
    </row>
    <row r="267" spans="2:21" ht="20.25" hidden="1" customHeight="1" x14ac:dyDescent="0.25">
      <c r="B267" s="7" t="s">
        <v>558</v>
      </c>
      <c r="C267" s="7" t="s">
        <v>563</v>
      </c>
      <c r="D267" s="41">
        <f t="shared" ref="D267:D269" si="596">+D268</f>
        <v>100000</v>
      </c>
      <c r="E267" s="57">
        <f>+E268</f>
        <v>100000</v>
      </c>
      <c r="F267" s="15">
        <f t="shared" ref="F267" si="597">+F268</f>
        <v>0</v>
      </c>
      <c r="G267" s="57">
        <f t="shared" ref="G267" si="598">+G268</f>
        <v>100000</v>
      </c>
      <c r="H267" s="41">
        <f t="shared" ref="H267:H269" si="599">+H268</f>
        <v>100000</v>
      </c>
      <c r="I267" s="15">
        <f t="shared" ref="I267:U267" si="600">+I268</f>
        <v>0</v>
      </c>
      <c r="J267" s="15">
        <f t="shared" si="600"/>
        <v>0</v>
      </c>
      <c r="K267" s="15">
        <f t="shared" si="600"/>
        <v>0</v>
      </c>
      <c r="L267" s="15">
        <f t="shared" si="600"/>
        <v>0</v>
      </c>
      <c r="M267" s="15">
        <f t="shared" si="600"/>
        <v>0</v>
      </c>
      <c r="N267" s="15">
        <f t="shared" si="600"/>
        <v>0</v>
      </c>
      <c r="O267" s="15">
        <f t="shared" si="600"/>
        <v>0</v>
      </c>
      <c r="P267" s="15">
        <f t="shared" si="600"/>
        <v>0</v>
      </c>
      <c r="Q267" s="15">
        <f t="shared" si="600"/>
        <v>0</v>
      </c>
      <c r="R267" s="15">
        <f t="shared" si="600"/>
        <v>0</v>
      </c>
      <c r="S267" s="15">
        <f t="shared" si="600"/>
        <v>0</v>
      </c>
      <c r="T267" s="15">
        <f t="shared" si="600"/>
        <v>0</v>
      </c>
      <c r="U267" s="15">
        <f t="shared" si="600"/>
        <v>0</v>
      </c>
    </row>
    <row r="268" spans="2:21" ht="20.25" customHeight="1" x14ac:dyDescent="0.25">
      <c r="B268" s="10" t="s">
        <v>559</v>
      </c>
      <c r="C268" s="10" t="s">
        <v>563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601">+SUM(I268:T268)</f>
        <v>0</v>
      </c>
    </row>
    <row r="269" spans="2:21" ht="20.25" hidden="1" customHeight="1" x14ac:dyDescent="0.25">
      <c r="B269" s="7" t="s">
        <v>414</v>
      </c>
      <c r="C269" s="7" t="s">
        <v>415</v>
      </c>
      <c r="D269" s="41">
        <f t="shared" si="596"/>
        <v>100000</v>
      </c>
      <c r="E269" s="57">
        <f>+E270+E271</f>
        <v>1600000</v>
      </c>
      <c r="F269" s="15">
        <f t="shared" ref="F269" si="602">+F270+F271</f>
        <v>16150000</v>
      </c>
      <c r="G269" s="57">
        <f>+G270+G271</f>
        <v>17750000</v>
      </c>
      <c r="H269" s="41">
        <f t="shared" si="599"/>
        <v>100000</v>
      </c>
      <c r="I269" s="15">
        <f t="shared" ref="I269" si="603">+I270+I271</f>
        <v>0</v>
      </c>
      <c r="J269" s="15">
        <f t="shared" ref="J269" si="604">+J270+J271</f>
        <v>0</v>
      </c>
      <c r="K269" s="15">
        <f t="shared" ref="K269" si="605">+K270+K271</f>
        <v>360018</v>
      </c>
      <c r="L269" s="15">
        <f t="shared" ref="L269" si="606">+L270+L271</f>
        <v>0</v>
      </c>
      <c r="M269" s="15">
        <f t="shared" ref="M269" si="607">+M270+M271</f>
        <v>0</v>
      </c>
      <c r="N269" s="15">
        <f t="shared" ref="N269" si="608">+N270+N271</f>
        <v>0</v>
      </c>
      <c r="O269" s="15">
        <f t="shared" ref="O269" si="609">+O270+O271</f>
        <v>386999.99</v>
      </c>
      <c r="P269" s="15">
        <f t="shared" ref="P269" si="610">+P270+P271</f>
        <v>2906594.47</v>
      </c>
      <c r="Q269" s="15">
        <f t="shared" ref="Q269" si="611">+Q270+Q271</f>
        <v>0</v>
      </c>
      <c r="R269" s="15">
        <f t="shared" ref="R269" si="612">+R270+R271</f>
        <v>0</v>
      </c>
      <c r="S269" s="15">
        <f t="shared" ref="S269" si="613">+S270+S271</f>
        <v>0</v>
      </c>
      <c r="T269" s="15">
        <f t="shared" ref="T269" si="614">+T270+T271</f>
        <v>0</v>
      </c>
      <c r="U269" s="21">
        <f t="shared" si="525"/>
        <v>3653612.46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5"/>
        <v>0</v>
      </c>
    </row>
    <row r="271" spans="2:21" ht="20.25" customHeight="1" x14ac:dyDescent="0.25">
      <c r="B271" s="10" t="s">
        <v>549</v>
      </c>
      <c r="C271" s="10" t="s">
        <v>550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386999.99</v>
      </c>
      <c r="P271" s="14">
        <v>2906594.47</v>
      </c>
      <c r="Q271" s="14">
        <v>0</v>
      </c>
      <c r="R271" s="14">
        <v>0</v>
      </c>
      <c r="S271" s="14">
        <v>0</v>
      </c>
      <c r="T271" s="14">
        <v>0</v>
      </c>
      <c r="U271" s="21">
        <f t="shared" si="525"/>
        <v>3653612.46</v>
      </c>
    </row>
    <row r="272" spans="2:21" ht="32.25" hidden="1" customHeight="1" x14ac:dyDescent="0.25">
      <c r="B272" s="7" t="s">
        <v>417</v>
      </c>
      <c r="C272" s="7" t="s">
        <v>418</v>
      </c>
      <c r="D272" s="41">
        <f t="shared" ref="D272:E272" si="615">+D273</f>
        <v>100000</v>
      </c>
      <c r="E272" s="57">
        <f t="shared" si="615"/>
        <v>2500000</v>
      </c>
      <c r="F272" s="15">
        <f t="shared" ref="F272:H272" si="616">+F273</f>
        <v>0</v>
      </c>
      <c r="G272" s="57">
        <f t="shared" si="616"/>
        <v>2500000</v>
      </c>
      <c r="H272" s="41">
        <f t="shared" si="616"/>
        <v>100000</v>
      </c>
      <c r="I272" s="15">
        <f t="shared" ref="I272:T272" si="617">+I273</f>
        <v>0</v>
      </c>
      <c r="J272" s="15">
        <f t="shared" si="617"/>
        <v>0</v>
      </c>
      <c r="K272" s="15">
        <f t="shared" si="617"/>
        <v>0</v>
      </c>
      <c r="L272" s="15">
        <f t="shared" si="617"/>
        <v>44781</v>
      </c>
      <c r="M272" s="15">
        <f t="shared" si="617"/>
        <v>200600</v>
      </c>
      <c r="N272" s="15">
        <f t="shared" si="617"/>
        <v>706866.87</v>
      </c>
      <c r="O272" s="15">
        <f t="shared" si="617"/>
        <v>111165.91</v>
      </c>
      <c r="P272" s="15">
        <f t="shared" si="617"/>
        <v>185460.8</v>
      </c>
      <c r="Q272" s="15">
        <f t="shared" si="617"/>
        <v>0</v>
      </c>
      <c r="R272" s="15">
        <f t="shared" si="617"/>
        <v>0</v>
      </c>
      <c r="S272" s="15">
        <f t="shared" si="617"/>
        <v>0</v>
      </c>
      <c r="T272" s="15">
        <f t="shared" si="617"/>
        <v>0</v>
      </c>
      <c r="U272" s="21">
        <f t="shared" si="525"/>
        <v>1248874.58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706866.87</v>
      </c>
      <c r="O273" s="14">
        <v>111165.91</v>
      </c>
      <c r="P273" s="14">
        <v>185460.8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5"/>
        <v>1248874.58</v>
      </c>
    </row>
    <row r="274" spans="2:21" ht="20.25" hidden="1" customHeight="1" x14ac:dyDescent="0.25">
      <c r="B274" s="7" t="s">
        <v>420</v>
      </c>
      <c r="C274" s="7" t="s">
        <v>421</v>
      </c>
      <c r="D274" s="41">
        <f t="shared" ref="D274:E274" si="618">+D275</f>
        <v>3000000</v>
      </c>
      <c r="E274" s="57">
        <f t="shared" si="618"/>
        <v>5000000</v>
      </c>
      <c r="F274" s="15">
        <f t="shared" ref="F274:H274" si="619">+F275</f>
        <v>0</v>
      </c>
      <c r="G274" s="57">
        <f t="shared" si="619"/>
        <v>5000000</v>
      </c>
      <c r="H274" s="41">
        <f t="shared" si="619"/>
        <v>3000000</v>
      </c>
      <c r="I274" s="15">
        <f t="shared" ref="I274:T274" si="620">+I275</f>
        <v>0</v>
      </c>
      <c r="J274" s="15">
        <f t="shared" si="620"/>
        <v>0</v>
      </c>
      <c r="K274" s="15">
        <f t="shared" si="620"/>
        <v>0</v>
      </c>
      <c r="L274" s="15">
        <f t="shared" si="620"/>
        <v>0</v>
      </c>
      <c r="M274" s="15">
        <f t="shared" si="620"/>
        <v>0</v>
      </c>
      <c r="N274" s="15">
        <f t="shared" si="620"/>
        <v>0</v>
      </c>
      <c r="O274" s="15">
        <f t="shared" si="620"/>
        <v>0</v>
      </c>
      <c r="P274" s="15">
        <f t="shared" si="620"/>
        <v>0</v>
      </c>
      <c r="Q274" s="15">
        <f t="shared" si="620"/>
        <v>0</v>
      </c>
      <c r="R274" s="15">
        <f t="shared" si="620"/>
        <v>0</v>
      </c>
      <c r="S274" s="15">
        <f t="shared" si="620"/>
        <v>0</v>
      </c>
      <c r="T274" s="15">
        <f t="shared" si="620"/>
        <v>0</v>
      </c>
      <c r="U274" s="21">
        <f t="shared" si="525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5"/>
        <v>0</v>
      </c>
    </row>
    <row r="276" spans="2:21" ht="20.25" hidden="1" customHeight="1" x14ac:dyDescent="0.25">
      <c r="B276" s="7" t="s">
        <v>423</v>
      </c>
      <c r="C276" s="7" t="s">
        <v>424</v>
      </c>
      <c r="D276" s="41">
        <f t="shared" ref="D276:E276" si="621">+D277</f>
        <v>600000</v>
      </c>
      <c r="E276" s="57">
        <f t="shared" si="621"/>
        <v>1000000</v>
      </c>
      <c r="F276" s="15">
        <f t="shared" ref="F276:H276" si="622">+F277</f>
        <v>0</v>
      </c>
      <c r="G276" s="57">
        <f t="shared" si="622"/>
        <v>1000000</v>
      </c>
      <c r="H276" s="41">
        <f t="shared" si="622"/>
        <v>600000</v>
      </c>
      <c r="I276" s="15">
        <f t="shared" ref="I276:T276" si="623">+I277</f>
        <v>0</v>
      </c>
      <c r="J276" s="15">
        <f t="shared" si="623"/>
        <v>0</v>
      </c>
      <c r="K276" s="15">
        <f t="shared" si="623"/>
        <v>27151.8</v>
      </c>
      <c r="L276" s="15">
        <f t="shared" si="623"/>
        <v>0</v>
      </c>
      <c r="M276" s="15">
        <f t="shared" si="623"/>
        <v>4582.78</v>
      </c>
      <c r="N276" s="15">
        <f t="shared" si="623"/>
        <v>29764.79</v>
      </c>
      <c r="O276" s="15">
        <f t="shared" si="623"/>
        <v>0</v>
      </c>
      <c r="P276" s="15">
        <f t="shared" si="623"/>
        <v>0</v>
      </c>
      <c r="Q276" s="15">
        <f t="shared" si="623"/>
        <v>0</v>
      </c>
      <c r="R276" s="15">
        <f t="shared" si="623"/>
        <v>0</v>
      </c>
      <c r="S276" s="15">
        <f t="shared" si="623"/>
        <v>0</v>
      </c>
      <c r="T276" s="15">
        <f t="shared" si="623"/>
        <v>0</v>
      </c>
      <c r="U276" s="21">
        <f t="shared" ref="U276:U313" si="624">+SUM(I276:T276)</f>
        <v>61499.369999999995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29764.79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624"/>
        <v>61499.369999999995</v>
      </c>
    </row>
    <row r="278" spans="2:21" ht="20.25" hidden="1" customHeight="1" x14ac:dyDescent="0.25">
      <c r="B278" s="7" t="s">
        <v>426</v>
      </c>
      <c r="C278" s="7" t="s">
        <v>427</v>
      </c>
      <c r="D278" s="41">
        <f t="shared" ref="D278:E278" si="625">+D279</f>
        <v>25060000</v>
      </c>
      <c r="E278" s="57">
        <f t="shared" si="625"/>
        <v>500000</v>
      </c>
      <c r="F278" s="15">
        <f t="shared" ref="F278:H278" si="626">+F279</f>
        <v>0</v>
      </c>
      <c r="G278" s="57">
        <f t="shared" si="626"/>
        <v>500000</v>
      </c>
      <c r="H278" s="41">
        <f t="shared" si="626"/>
        <v>25060000</v>
      </c>
      <c r="I278" s="15">
        <f t="shared" ref="I278:T278" si="627">+I279</f>
        <v>0</v>
      </c>
      <c r="J278" s="15">
        <f t="shared" si="627"/>
        <v>0</v>
      </c>
      <c r="K278" s="15">
        <f t="shared" si="627"/>
        <v>0</v>
      </c>
      <c r="L278" s="15">
        <f t="shared" si="627"/>
        <v>0</v>
      </c>
      <c r="M278" s="15">
        <f t="shared" si="627"/>
        <v>0</v>
      </c>
      <c r="N278" s="15">
        <f t="shared" si="627"/>
        <v>0</v>
      </c>
      <c r="O278" s="15">
        <f t="shared" si="627"/>
        <v>0</v>
      </c>
      <c r="P278" s="15">
        <f t="shared" si="627"/>
        <v>9951</v>
      </c>
      <c r="Q278" s="15">
        <f t="shared" si="627"/>
        <v>0</v>
      </c>
      <c r="R278" s="15">
        <f t="shared" si="627"/>
        <v>0</v>
      </c>
      <c r="S278" s="15">
        <f t="shared" si="627"/>
        <v>0</v>
      </c>
      <c r="T278" s="15">
        <f t="shared" si="627"/>
        <v>0</v>
      </c>
      <c r="U278" s="21">
        <f t="shared" si="624"/>
        <v>9951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9951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24"/>
        <v>9951</v>
      </c>
    </row>
    <row r="280" spans="2:21" ht="20.25" hidden="1" customHeight="1" x14ac:dyDescent="0.25">
      <c r="B280" s="7" t="s">
        <v>519</v>
      </c>
      <c r="C280" s="7" t="s">
        <v>520</v>
      </c>
      <c r="D280" s="41">
        <f t="shared" ref="D280" si="628">+D281+D284</f>
        <v>7560000</v>
      </c>
      <c r="E280" s="57">
        <f t="shared" ref="E280:E281" si="629">+E281</f>
        <v>1500000</v>
      </c>
      <c r="F280" s="15">
        <f t="shared" ref="F280:G281" si="630">+F281</f>
        <v>139305200</v>
      </c>
      <c r="G280" s="57">
        <f t="shared" si="630"/>
        <v>140805200</v>
      </c>
      <c r="H280" s="41">
        <f t="shared" ref="H280" si="631">+H281+H284</f>
        <v>7560000</v>
      </c>
      <c r="I280" s="15">
        <f t="shared" ref="I280:T281" si="632">+I281</f>
        <v>0</v>
      </c>
      <c r="J280" s="15">
        <f t="shared" si="632"/>
        <v>0</v>
      </c>
      <c r="K280" s="15">
        <f t="shared" si="632"/>
        <v>0</v>
      </c>
      <c r="L280" s="15">
        <f t="shared" si="632"/>
        <v>0</v>
      </c>
      <c r="M280" s="15">
        <f t="shared" si="632"/>
        <v>0</v>
      </c>
      <c r="N280" s="15">
        <f t="shared" si="632"/>
        <v>0</v>
      </c>
      <c r="O280" s="15">
        <f t="shared" si="632"/>
        <v>0</v>
      </c>
      <c r="P280" s="15">
        <f t="shared" si="632"/>
        <v>0</v>
      </c>
      <c r="Q280" s="15">
        <f t="shared" si="632"/>
        <v>0</v>
      </c>
      <c r="R280" s="15">
        <f t="shared" si="632"/>
        <v>0</v>
      </c>
      <c r="S280" s="15">
        <f t="shared" si="632"/>
        <v>0</v>
      </c>
      <c r="T280" s="15">
        <f t="shared" si="632"/>
        <v>0</v>
      </c>
      <c r="U280" s="21">
        <f t="shared" ref="U280:U282" si="633">+SUM(I280:T280)</f>
        <v>0</v>
      </c>
    </row>
    <row r="281" spans="2:21" ht="20.25" hidden="1" customHeight="1" x14ac:dyDescent="0.25">
      <c r="B281" s="7" t="s">
        <v>521</v>
      </c>
      <c r="C281" s="7" t="s">
        <v>522</v>
      </c>
      <c r="D281" s="41">
        <f t="shared" ref="D281" si="634">+D282+D283</f>
        <v>5040000</v>
      </c>
      <c r="E281" s="57">
        <f t="shared" si="629"/>
        <v>1500000</v>
      </c>
      <c r="F281" s="15">
        <f t="shared" si="630"/>
        <v>139305200</v>
      </c>
      <c r="G281" s="57">
        <f t="shared" si="630"/>
        <v>140805200</v>
      </c>
      <c r="H281" s="41">
        <f t="shared" ref="H281" si="635">+H282+H283</f>
        <v>5040000</v>
      </c>
      <c r="I281" s="15">
        <f t="shared" si="632"/>
        <v>0</v>
      </c>
      <c r="J281" s="15">
        <f t="shared" si="632"/>
        <v>0</v>
      </c>
      <c r="K281" s="15">
        <f t="shared" si="632"/>
        <v>0</v>
      </c>
      <c r="L281" s="15">
        <f t="shared" si="632"/>
        <v>0</v>
      </c>
      <c r="M281" s="15">
        <f t="shared" si="632"/>
        <v>0</v>
      </c>
      <c r="N281" s="15">
        <f t="shared" si="632"/>
        <v>0</v>
      </c>
      <c r="O281" s="15">
        <f t="shared" si="632"/>
        <v>0</v>
      </c>
      <c r="P281" s="15">
        <f t="shared" si="632"/>
        <v>0</v>
      </c>
      <c r="Q281" s="15">
        <f t="shared" si="632"/>
        <v>0</v>
      </c>
      <c r="R281" s="15">
        <f t="shared" si="632"/>
        <v>0</v>
      </c>
      <c r="S281" s="15">
        <f t="shared" si="632"/>
        <v>0</v>
      </c>
      <c r="T281" s="15">
        <f t="shared" si="632"/>
        <v>0</v>
      </c>
      <c r="U281" s="21">
        <f t="shared" si="633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139305200</v>
      </c>
      <c r="G282" s="59">
        <f>+E282+F282</f>
        <v>140805200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33"/>
        <v>0</v>
      </c>
    </row>
    <row r="283" spans="2:21" ht="20.25" hidden="1" customHeight="1" x14ac:dyDescent="0.25">
      <c r="B283" s="7" t="s">
        <v>430</v>
      </c>
      <c r="C283" s="7" t="s">
        <v>431</v>
      </c>
      <c r="D283" s="41">
        <f t="shared" ref="D283:E283" si="636">+D284+D287</f>
        <v>2540000</v>
      </c>
      <c r="E283" s="57">
        <f t="shared" si="636"/>
        <v>10200000</v>
      </c>
      <c r="F283" s="15">
        <f t="shared" ref="F283" si="637">+F284+F287</f>
        <v>5000000</v>
      </c>
      <c r="G283" s="57">
        <f t="shared" ref="G283:I283" si="638">+G284+G287</f>
        <v>15200000</v>
      </c>
      <c r="H283" s="41">
        <f t="shared" si="638"/>
        <v>2540000</v>
      </c>
      <c r="I283" s="15">
        <f t="shared" si="638"/>
        <v>0</v>
      </c>
      <c r="J283" s="15">
        <f t="shared" ref="J283:R283" si="639">+J284+J287</f>
        <v>0</v>
      </c>
      <c r="K283" s="15">
        <f t="shared" si="639"/>
        <v>0</v>
      </c>
      <c r="L283" s="15">
        <f t="shared" si="639"/>
        <v>0</v>
      </c>
      <c r="M283" s="15">
        <f t="shared" si="639"/>
        <v>4538280</v>
      </c>
      <c r="N283" s="15">
        <f t="shared" si="639"/>
        <v>1125784.8999999999</v>
      </c>
      <c r="O283" s="15">
        <f t="shared" si="639"/>
        <v>0</v>
      </c>
      <c r="P283" s="15">
        <f t="shared" si="639"/>
        <v>1477682.14</v>
      </c>
      <c r="Q283" s="15">
        <f t="shared" si="639"/>
        <v>0</v>
      </c>
      <c r="R283" s="15">
        <f t="shared" si="639"/>
        <v>0</v>
      </c>
      <c r="S283" s="15">
        <f t="shared" ref="S283" si="640">+S284+S287</f>
        <v>0</v>
      </c>
      <c r="T283" s="15">
        <f t="shared" ref="T283" si="641">+T284+T287</f>
        <v>0</v>
      </c>
      <c r="U283" s="21">
        <f t="shared" si="624"/>
        <v>7141747.04</v>
      </c>
    </row>
    <row r="284" spans="2:21" ht="20.25" hidden="1" customHeight="1" x14ac:dyDescent="0.25">
      <c r="B284" s="7" t="s">
        <v>432</v>
      </c>
      <c r="C284" s="7" t="s">
        <v>433</v>
      </c>
      <c r="D284" s="41">
        <f t="shared" ref="D284:E284" si="642">+D285+D286</f>
        <v>2520000</v>
      </c>
      <c r="E284" s="57">
        <f t="shared" si="642"/>
        <v>200000</v>
      </c>
      <c r="F284" s="15">
        <f t="shared" ref="F284" si="643">+F285+F286</f>
        <v>0</v>
      </c>
      <c r="G284" s="57">
        <f t="shared" ref="G284:I284" si="644">+G285+G286</f>
        <v>200000</v>
      </c>
      <c r="H284" s="41">
        <f t="shared" si="644"/>
        <v>2520000</v>
      </c>
      <c r="I284" s="15">
        <f t="shared" si="644"/>
        <v>0</v>
      </c>
      <c r="J284" s="15">
        <f t="shared" ref="J284:R284" si="645">+J285+J286</f>
        <v>0</v>
      </c>
      <c r="K284" s="15">
        <f t="shared" si="645"/>
        <v>0</v>
      </c>
      <c r="L284" s="15">
        <f t="shared" si="645"/>
        <v>0</v>
      </c>
      <c r="M284" s="15">
        <f t="shared" si="645"/>
        <v>0</v>
      </c>
      <c r="N284" s="15">
        <f t="shared" si="645"/>
        <v>0</v>
      </c>
      <c r="O284" s="15">
        <f t="shared" si="645"/>
        <v>0</v>
      </c>
      <c r="P284" s="15">
        <f t="shared" si="645"/>
        <v>0</v>
      </c>
      <c r="Q284" s="15">
        <f t="shared" si="645"/>
        <v>0</v>
      </c>
      <c r="R284" s="15">
        <f t="shared" si="645"/>
        <v>0</v>
      </c>
      <c r="S284" s="15">
        <f t="shared" ref="S284" si="646">+S285+S286</f>
        <v>0</v>
      </c>
      <c r="T284" s="15">
        <f t="shared" ref="T284" si="647">+T285+T286</f>
        <v>0</v>
      </c>
      <c r="U284" s="21">
        <f t="shared" si="624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24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24"/>
        <v>0</v>
      </c>
    </row>
    <row r="287" spans="2:21" ht="20.25" hidden="1" customHeight="1" x14ac:dyDescent="0.25">
      <c r="B287" s="7" t="s">
        <v>438</v>
      </c>
      <c r="C287" s="7" t="s">
        <v>439</v>
      </c>
      <c r="D287" s="41">
        <f t="shared" ref="D287:E287" si="648">+D288</f>
        <v>20000</v>
      </c>
      <c r="E287" s="57">
        <f t="shared" si="648"/>
        <v>10000000</v>
      </c>
      <c r="F287" s="15">
        <f t="shared" ref="F287:H287" si="649">+F288</f>
        <v>5000000</v>
      </c>
      <c r="G287" s="57">
        <f t="shared" si="649"/>
        <v>15000000</v>
      </c>
      <c r="H287" s="41">
        <f t="shared" si="649"/>
        <v>20000</v>
      </c>
      <c r="I287" s="15">
        <f t="shared" ref="I287:T287" si="650">+I288</f>
        <v>0</v>
      </c>
      <c r="J287" s="15">
        <f t="shared" si="650"/>
        <v>0</v>
      </c>
      <c r="K287" s="15">
        <f t="shared" si="650"/>
        <v>0</v>
      </c>
      <c r="L287" s="15">
        <f t="shared" si="650"/>
        <v>0</v>
      </c>
      <c r="M287" s="15">
        <f t="shared" si="650"/>
        <v>4538280</v>
      </c>
      <c r="N287" s="15">
        <f t="shared" si="650"/>
        <v>1125784.8999999999</v>
      </c>
      <c r="O287" s="15">
        <f t="shared" si="650"/>
        <v>0</v>
      </c>
      <c r="P287" s="15">
        <f t="shared" si="650"/>
        <v>1477682.14</v>
      </c>
      <c r="Q287" s="15">
        <f t="shared" si="650"/>
        <v>0</v>
      </c>
      <c r="R287" s="15">
        <f t="shared" si="650"/>
        <v>0</v>
      </c>
      <c r="S287" s="15">
        <f t="shared" si="650"/>
        <v>0</v>
      </c>
      <c r="T287" s="15">
        <f t="shared" si="650"/>
        <v>0</v>
      </c>
      <c r="U287" s="21">
        <f t="shared" si="624"/>
        <v>7141747.04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1125784.8999999999</v>
      </c>
      <c r="O288" s="14">
        <v>0</v>
      </c>
      <c r="P288" s="14">
        <v>1477682.14</v>
      </c>
      <c r="Q288" s="14">
        <v>0</v>
      </c>
      <c r="R288" s="14">
        <v>0</v>
      </c>
      <c r="S288" s="14">
        <v>0</v>
      </c>
      <c r="T288" s="14">
        <v>0</v>
      </c>
      <c r="U288" s="21">
        <f t="shared" si="624"/>
        <v>7141747.04</v>
      </c>
    </row>
    <row r="289" spans="2:21" ht="30.75" hidden="1" customHeight="1" x14ac:dyDescent="0.25">
      <c r="B289" s="7" t="s">
        <v>441</v>
      </c>
      <c r="C289" s="7" t="s">
        <v>442</v>
      </c>
      <c r="D289" s="41">
        <f t="shared" ref="D289" si="651">+D290+D293</f>
        <v>300000</v>
      </c>
      <c r="E289" s="57">
        <f>+E290+E293+E295</f>
        <v>31500000</v>
      </c>
      <c r="F289" s="15">
        <f t="shared" ref="F289" si="652">+F290+F293+F295</f>
        <v>-11000000</v>
      </c>
      <c r="G289" s="57">
        <f t="shared" ref="G289" si="653">+G290+G293+G295</f>
        <v>20500000</v>
      </c>
      <c r="H289" s="41">
        <f t="shared" ref="H289" si="654">+H290+H293</f>
        <v>300000</v>
      </c>
      <c r="I289" s="15">
        <f t="shared" ref="I289" si="655">+I290+I293+I295</f>
        <v>0</v>
      </c>
      <c r="J289" s="15">
        <f t="shared" ref="J289" si="656">+J290+J293+J295</f>
        <v>0</v>
      </c>
      <c r="K289" s="15">
        <f t="shared" ref="K289" si="657">+K290+K293+K295</f>
        <v>0</v>
      </c>
      <c r="L289" s="15">
        <f t="shared" ref="L289" si="658">+L290+L293+L295</f>
        <v>0</v>
      </c>
      <c r="M289" s="15">
        <f t="shared" ref="M289" si="659">+M290+M293+M295</f>
        <v>0</v>
      </c>
      <c r="N289" s="15">
        <f t="shared" ref="N289" si="660">+N290+N293+N295</f>
        <v>0</v>
      </c>
      <c r="O289" s="15">
        <f t="shared" ref="O289" si="661">+O290+O293+O295</f>
        <v>0</v>
      </c>
      <c r="P289" s="15">
        <f t="shared" ref="P289" si="662">+P290+P293+P295</f>
        <v>0</v>
      </c>
      <c r="Q289" s="15">
        <f t="shared" ref="Q289" si="663">+Q290+Q293+Q295</f>
        <v>0</v>
      </c>
      <c r="R289" s="15">
        <f t="shared" ref="R289" si="664">+R290+R293+R295</f>
        <v>0</v>
      </c>
      <c r="S289" s="15">
        <f t="shared" ref="S289" si="665">+S290+S293+S295</f>
        <v>0</v>
      </c>
      <c r="T289" s="15">
        <f t="shared" ref="T289:U289" si="666">+T290+T293+T295</f>
        <v>0</v>
      </c>
      <c r="U289" s="15">
        <f t="shared" si="666"/>
        <v>0</v>
      </c>
    </row>
    <row r="290" spans="2:21" ht="20.25" hidden="1" customHeight="1" x14ac:dyDescent="0.25">
      <c r="B290" s="7" t="s">
        <v>443</v>
      </c>
      <c r="C290" s="7" t="s">
        <v>444</v>
      </c>
      <c r="D290" s="41">
        <f t="shared" ref="D290:E290" si="667">+D291+D292</f>
        <v>200000</v>
      </c>
      <c r="E290" s="57">
        <f t="shared" si="667"/>
        <v>30000000</v>
      </c>
      <c r="F290" s="15">
        <f t="shared" ref="F290" si="668">+F291+F292</f>
        <v>-11000000</v>
      </c>
      <c r="G290" s="57">
        <f t="shared" ref="G290:I290" si="669">+G291+G292</f>
        <v>19000000</v>
      </c>
      <c r="H290" s="41">
        <f t="shared" si="669"/>
        <v>200000</v>
      </c>
      <c r="I290" s="15">
        <f t="shared" si="669"/>
        <v>0</v>
      </c>
      <c r="J290" s="15">
        <f t="shared" ref="J290:R290" si="670">+J291+J292</f>
        <v>0</v>
      </c>
      <c r="K290" s="15">
        <f t="shared" si="670"/>
        <v>0</v>
      </c>
      <c r="L290" s="15">
        <f t="shared" si="670"/>
        <v>0</v>
      </c>
      <c r="M290" s="15">
        <f t="shared" si="670"/>
        <v>0</v>
      </c>
      <c r="N290" s="15">
        <f t="shared" si="670"/>
        <v>0</v>
      </c>
      <c r="O290" s="15">
        <f t="shared" si="670"/>
        <v>0</v>
      </c>
      <c r="P290" s="15">
        <f t="shared" si="670"/>
        <v>0</v>
      </c>
      <c r="Q290" s="15">
        <f t="shared" si="670"/>
        <v>0</v>
      </c>
      <c r="R290" s="15">
        <f t="shared" si="670"/>
        <v>0</v>
      </c>
      <c r="S290" s="15">
        <f t="shared" ref="S290" si="671">+S291+S292</f>
        <v>0</v>
      </c>
      <c r="T290" s="15">
        <f t="shared" ref="T290" si="672">+T291+T292</f>
        <v>0</v>
      </c>
      <c r="U290" s="21">
        <f t="shared" si="624"/>
        <v>0</v>
      </c>
    </row>
    <row r="291" spans="2:21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24"/>
        <v>0</v>
      </c>
    </row>
    <row r="292" spans="2:21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-6000000</v>
      </c>
      <c r="G292" s="59">
        <f>+E292+F292</f>
        <v>9000000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24"/>
        <v>0</v>
      </c>
    </row>
    <row r="293" spans="2:21" ht="33" hidden="1" customHeight="1" x14ac:dyDescent="0.25">
      <c r="B293" s="7" t="s">
        <v>449</v>
      </c>
      <c r="C293" s="7" t="s">
        <v>450</v>
      </c>
      <c r="D293" s="41">
        <f t="shared" ref="D293:E293" si="673">+D294</f>
        <v>100000</v>
      </c>
      <c r="E293" s="57">
        <f t="shared" si="673"/>
        <v>1500000</v>
      </c>
      <c r="F293" s="15">
        <f t="shared" ref="F293:H293" si="674">+F294</f>
        <v>-100000</v>
      </c>
      <c r="G293" s="57">
        <f t="shared" si="674"/>
        <v>1400000</v>
      </c>
      <c r="H293" s="41">
        <f t="shared" si="674"/>
        <v>100000</v>
      </c>
      <c r="I293" s="15">
        <f t="shared" ref="I293:T293" si="675">+I294</f>
        <v>0</v>
      </c>
      <c r="J293" s="15">
        <f t="shared" si="675"/>
        <v>0</v>
      </c>
      <c r="K293" s="15">
        <f t="shared" si="675"/>
        <v>0</v>
      </c>
      <c r="L293" s="15">
        <f t="shared" si="675"/>
        <v>0</v>
      </c>
      <c r="M293" s="15">
        <f t="shared" si="675"/>
        <v>0</v>
      </c>
      <c r="N293" s="15">
        <f t="shared" si="675"/>
        <v>0</v>
      </c>
      <c r="O293" s="15">
        <f t="shared" si="675"/>
        <v>0</v>
      </c>
      <c r="P293" s="15">
        <f t="shared" si="675"/>
        <v>0</v>
      </c>
      <c r="Q293" s="15">
        <f t="shared" si="675"/>
        <v>0</v>
      </c>
      <c r="R293" s="15">
        <f t="shared" si="675"/>
        <v>0</v>
      </c>
      <c r="S293" s="15">
        <f t="shared" si="675"/>
        <v>0</v>
      </c>
      <c r="T293" s="15">
        <f t="shared" si="675"/>
        <v>0</v>
      </c>
      <c r="U293" s="21">
        <f t="shared" si="624"/>
        <v>0</v>
      </c>
    </row>
    <row r="294" spans="2:21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1" s="12" customFormat="1" hidden="1" x14ac:dyDescent="0.25">
      <c r="B295" s="7" t="s">
        <v>567</v>
      </c>
      <c r="C295" s="7" t="s">
        <v>568</v>
      </c>
      <c r="D295" s="41"/>
      <c r="E295" s="57">
        <f>+E296</f>
        <v>0</v>
      </c>
      <c r="F295" s="57">
        <f t="shared" ref="F295" si="676">+F296</f>
        <v>100000</v>
      </c>
      <c r="G295" s="57">
        <f>+G296</f>
        <v>100000</v>
      </c>
      <c r="H295" s="32">
        <v>100000</v>
      </c>
      <c r="I295" s="57">
        <f t="shared" ref="I295:T295" si="677">+I296</f>
        <v>0</v>
      </c>
      <c r="J295" s="57">
        <f t="shared" si="677"/>
        <v>0</v>
      </c>
      <c r="K295" s="57">
        <f t="shared" si="677"/>
        <v>0</v>
      </c>
      <c r="L295" s="57">
        <f t="shared" si="677"/>
        <v>0</v>
      </c>
      <c r="M295" s="57">
        <f t="shared" si="677"/>
        <v>0</v>
      </c>
      <c r="N295" s="57">
        <f t="shared" si="677"/>
        <v>0</v>
      </c>
      <c r="O295" s="57">
        <f t="shared" si="677"/>
        <v>0</v>
      </c>
      <c r="P295" s="57">
        <f t="shared" si="677"/>
        <v>0</v>
      </c>
      <c r="Q295" s="57">
        <f t="shared" si="677"/>
        <v>0</v>
      </c>
      <c r="R295" s="57">
        <f t="shared" si="677"/>
        <v>0</v>
      </c>
      <c r="S295" s="57">
        <f t="shared" si="677"/>
        <v>0</v>
      </c>
      <c r="T295" s="57">
        <f t="shared" si="677"/>
        <v>0</v>
      </c>
      <c r="U295" s="57">
        <f t="shared" ref="U295" si="678">+U296</f>
        <v>0</v>
      </c>
    </row>
    <row r="296" spans="2:21" ht="39" customHeight="1" x14ac:dyDescent="0.25">
      <c r="B296" s="10" t="s">
        <v>566</v>
      </c>
      <c r="C296" s="10" t="s">
        <v>568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</row>
    <row r="297" spans="2:21" ht="18" customHeight="1" x14ac:dyDescent="0.25">
      <c r="B297" s="9">
        <v>2.7</v>
      </c>
      <c r="C297" s="7" t="s">
        <v>452</v>
      </c>
      <c r="D297" s="33">
        <f t="shared" ref="D297:E297" si="679">+D298+D305</f>
        <v>1313611893</v>
      </c>
      <c r="E297" s="15">
        <f t="shared" si="679"/>
        <v>3025812908</v>
      </c>
      <c r="F297" s="15">
        <f t="shared" ref="F297" si="680">+F298+F305</f>
        <v>-23869114.330000043</v>
      </c>
      <c r="G297" s="60">
        <f>+G298+G305</f>
        <v>3001943793.6700001</v>
      </c>
      <c r="H297" s="33">
        <f t="shared" ref="H297:I297" si="681">+H298+H305</f>
        <v>1313611893</v>
      </c>
      <c r="I297" s="15">
        <f t="shared" si="681"/>
        <v>0</v>
      </c>
      <c r="J297" s="15">
        <f t="shared" ref="J297:R297" si="682">+J298+J305</f>
        <v>102458578.58000001</v>
      </c>
      <c r="K297" s="15">
        <f t="shared" si="682"/>
        <v>143805195.48999998</v>
      </c>
      <c r="L297" s="15">
        <f t="shared" si="682"/>
        <v>163828971.86000001</v>
      </c>
      <c r="M297" s="15">
        <f>+M298+M305</f>
        <v>142872892.09999996</v>
      </c>
      <c r="N297" s="15">
        <f t="shared" si="682"/>
        <v>265858589.96000001</v>
      </c>
      <c r="O297" s="15">
        <f t="shared" si="682"/>
        <v>126370746.22999999</v>
      </c>
      <c r="P297" s="15">
        <f t="shared" si="682"/>
        <v>73270455.180000007</v>
      </c>
      <c r="Q297" s="15">
        <f t="shared" si="682"/>
        <v>0</v>
      </c>
      <c r="R297" s="15">
        <f t="shared" si="682"/>
        <v>0</v>
      </c>
      <c r="S297" s="15">
        <f t="shared" ref="S297" si="683">+S298+S305</f>
        <v>0</v>
      </c>
      <c r="T297" s="15">
        <f t="shared" ref="T297" si="684">+T298+T305</f>
        <v>0</v>
      </c>
      <c r="U297" s="20">
        <f t="shared" si="624"/>
        <v>1018465429.4000001</v>
      </c>
    </row>
    <row r="298" spans="2:21" ht="20.25" hidden="1" customHeight="1" x14ac:dyDescent="0.25">
      <c r="B298" s="7" t="s">
        <v>453</v>
      </c>
      <c r="C298" s="7" t="s">
        <v>454</v>
      </c>
      <c r="D298" s="42">
        <f t="shared" ref="D298:E298" si="685">+D299+D301+D303</f>
        <v>304500000</v>
      </c>
      <c r="E298" s="15">
        <f t="shared" si="685"/>
        <v>505148656</v>
      </c>
      <c r="F298" s="15">
        <f t="shared" ref="F298" si="686">+F299+F301+F303</f>
        <v>252543277.39999998</v>
      </c>
      <c r="G298" s="57">
        <f t="shared" ref="G298:I298" si="687">+G299+G301+G303</f>
        <v>757691933.39999998</v>
      </c>
      <c r="H298" s="42">
        <f t="shared" si="687"/>
        <v>304500000</v>
      </c>
      <c r="I298" s="15">
        <f t="shared" si="687"/>
        <v>0</v>
      </c>
      <c r="J298" s="15">
        <f t="shared" ref="J298:R298" si="688">+J299+J301+J303</f>
        <v>13005764.640000001</v>
      </c>
      <c r="K298" s="15">
        <f t="shared" si="688"/>
        <v>25724366.59</v>
      </c>
      <c r="L298" s="15">
        <f t="shared" si="688"/>
        <v>30690141.75</v>
      </c>
      <c r="M298" s="15">
        <f t="shared" si="688"/>
        <v>51496134.25</v>
      </c>
      <c r="N298" s="15">
        <f t="shared" si="688"/>
        <v>46866368.969999999</v>
      </c>
      <c r="O298" s="15">
        <f t="shared" si="688"/>
        <v>18818536.07</v>
      </c>
      <c r="P298" s="15">
        <f t="shared" si="688"/>
        <v>32467982.260000002</v>
      </c>
      <c r="Q298" s="15">
        <f t="shared" si="688"/>
        <v>0</v>
      </c>
      <c r="R298" s="15">
        <f t="shared" si="688"/>
        <v>0</v>
      </c>
      <c r="S298" s="15">
        <f t="shared" ref="S298" si="689">+S299+S301+S303</f>
        <v>0</v>
      </c>
      <c r="T298" s="15">
        <f t="shared" ref="T298" si="690">+T299+T301+T303</f>
        <v>0</v>
      </c>
      <c r="U298" s="20">
        <f t="shared" si="624"/>
        <v>219069294.52999997</v>
      </c>
    </row>
    <row r="299" spans="2:21" ht="20.25" hidden="1" customHeight="1" x14ac:dyDescent="0.25">
      <c r="B299" s="7" t="s">
        <v>455</v>
      </c>
      <c r="C299" s="7" t="s">
        <v>456</v>
      </c>
      <c r="D299" s="42">
        <f t="shared" ref="D299:E299" si="691">+D300</f>
        <v>300000000</v>
      </c>
      <c r="E299" s="15">
        <f t="shared" si="691"/>
        <v>505046436</v>
      </c>
      <c r="F299" s="15">
        <f t="shared" ref="F299:H299" si="692">+F300</f>
        <v>248229898.22999999</v>
      </c>
      <c r="G299" s="57">
        <f t="shared" si="692"/>
        <v>753276334.23000002</v>
      </c>
      <c r="H299" s="42">
        <f t="shared" si="692"/>
        <v>300000000</v>
      </c>
      <c r="I299" s="15">
        <f t="shared" ref="I299:T299" si="693">+I300</f>
        <v>0</v>
      </c>
      <c r="J299" s="15">
        <f t="shared" si="693"/>
        <v>13005764.640000001</v>
      </c>
      <c r="K299" s="15">
        <f t="shared" si="693"/>
        <v>25724366.59</v>
      </c>
      <c r="L299" s="15">
        <f t="shared" si="693"/>
        <v>30690141.75</v>
      </c>
      <c r="M299" s="15">
        <f t="shared" si="693"/>
        <v>51496134.25</v>
      </c>
      <c r="N299" s="15">
        <f t="shared" si="693"/>
        <v>46866368.969999999</v>
      </c>
      <c r="O299" s="15">
        <f t="shared" si="693"/>
        <v>17460217.890000001</v>
      </c>
      <c r="P299" s="15">
        <f t="shared" si="693"/>
        <v>32467982.260000002</v>
      </c>
      <c r="Q299" s="15">
        <f t="shared" si="693"/>
        <v>0</v>
      </c>
      <c r="R299" s="15">
        <f t="shared" si="693"/>
        <v>0</v>
      </c>
      <c r="S299" s="15">
        <f t="shared" si="693"/>
        <v>0</v>
      </c>
      <c r="T299" s="15">
        <f t="shared" si="693"/>
        <v>0</v>
      </c>
      <c r="U299" s="20">
        <f t="shared" si="624"/>
        <v>217710976.34999996</v>
      </c>
    </row>
    <row r="300" spans="2:21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248229898.22999999</v>
      </c>
      <c r="G300" s="59">
        <f>+E300+F300</f>
        <v>753276334.23000002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46866368.969999999</v>
      </c>
      <c r="O300" s="14">
        <v>17460217.890000001</v>
      </c>
      <c r="P300" s="14">
        <v>32467982.260000002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624"/>
        <v>217710976.34999996</v>
      </c>
    </row>
    <row r="301" spans="2:21" ht="20.25" hidden="1" customHeight="1" x14ac:dyDescent="0.25">
      <c r="B301" s="7" t="s">
        <v>458</v>
      </c>
      <c r="C301" s="7" t="s">
        <v>459</v>
      </c>
      <c r="D301" s="42">
        <f t="shared" ref="D301:E301" si="694">+D302</f>
        <v>2500000</v>
      </c>
      <c r="E301" s="57">
        <f t="shared" si="694"/>
        <v>0</v>
      </c>
      <c r="F301" s="14">
        <f t="shared" ref="F301:H301" si="695">+F302</f>
        <v>0</v>
      </c>
      <c r="G301" s="57">
        <f t="shared" si="695"/>
        <v>0</v>
      </c>
      <c r="H301" s="42">
        <f t="shared" si="695"/>
        <v>2500000</v>
      </c>
      <c r="I301" s="15">
        <f t="shared" ref="I301:T301" si="696">+I302</f>
        <v>0</v>
      </c>
      <c r="J301" s="15">
        <f t="shared" si="696"/>
        <v>0</v>
      </c>
      <c r="K301" s="15">
        <f t="shared" si="696"/>
        <v>0</v>
      </c>
      <c r="L301" s="15">
        <f t="shared" si="696"/>
        <v>0</v>
      </c>
      <c r="M301" s="15">
        <f t="shared" si="696"/>
        <v>0</v>
      </c>
      <c r="N301" s="15">
        <f t="shared" si="696"/>
        <v>0</v>
      </c>
      <c r="O301" s="15">
        <f t="shared" si="696"/>
        <v>0</v>
      </c>
      <c r="P301" s="15">
        <f t="shared" si="696"/>
        <v>0</v>
      </c>
      <c r="Q301" s="15">
        <f t="shared" si="696"/>
        <v>0</v>
      </c>
      <c r="R301" s="15">
        <f t="shared" si="696"/>
        <v>0</v>
      </c>
      <c r="S301" s="15">
        <f t="shared" si="696"/>
        <v>0</v>
      </c>
      <c r="T301" s="15">
        <f t="shared" si="696"/>
        <v>0</v>
      </c>
      <c r="U301" s="21">
        <f t="shared" si="624"/>
        <v>0</v>
      </c>
    </row>
    <row r="302" spans="2:21" ht="20.25" hidden="1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24"/>
        <v>0</v>
      </c>
    </row>
    <row r="303" spans="2:21" ht="20.25" hidden="1" customHeight="1" x14ac:dyDescent="0.25">
      <c r="B303" s="7" t="s">
        <v>461</v>
      </c>
      <c r="C303" s="7" t="s">
        <v>462</v>
      </c>
      <c r="D303" s="42">
        <f t="shared" ref="D303:E303" si="697">+D304</f>
        <v>2000000</v>
      </c>
      <c r="E303" s="57">
        <f t="shared" si="697"/>
        <v>102220</v>
      </c>
      <c r="F303" s="14">
        <f t="shared" ref="F303:H303" si="698">+F304</f>
        <v>4313379.17</v>
      </c>
      <c r="G303" s="57">
        <f t="shared" si="698"/>
        <v>4415599.17</v>
      </c>
      <c r="H303" s="42">
        <f t="shared" si="698"/>
        <v>2000000</v>
      </c>
      <c r="I303" s="15">
        <f t="shared" ref="I303:T303" si="699">+I304</f>
        <v>0</v>
      </c>
      <c r="J303" s="15">
        <f t="shared" si="699"/>
        <v>0</v>
      </c>
      <c r="K303" s="15">
        <f t="shared" si="699"/>
        <v>0</v>
      </c>
      <c r="L303" s="15">
        <f t="shared" si="699"/>
        <v>0</v>
      </c>
      <c r="M303" s="15">
        <f t="shared" si="699"/>
        <v>0</v>
      </c>
      <c r="N303" s="15">
        <f t="shared" si="699"/>
        <v>0</v>
      </c>
      <c r="O303" s="15">
        <f t="shared" si="699"/>
        <v>1358318.18</v>
      </c>
      <c r="P303" s="15">
        <f t="shared" si="699"/>
        <v>0</v>
      </c>
      <c r="Q303" s="15">
        <f t="shared" si="699"/>
        <v>0</v>
      </c>
      <c r="R303" s="15">
        <f t="shared" si="699"/>
        <v>0</v>
      </c>
      <c r="S303" s="15">
        <f t="shared" si="699"/>
        <v>0</v>
      </c>
      <c r="T303" s="15">
        <f t="shared" si="699"/>
        <v>0</v>
      </c>
      <c r="U303" s="21">
        <f t="shared" si="624"/>
        <v>1358318.18</v>
      </c>
    </row>
    <row r="304" spans="2:21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4313379.17</v>
      </c>
      <c r="G304" s="59">
        <f>+E304+F304</f>
        <v>4415599.17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1358318.18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21">
        <f t="shared" si="624"/>
        <v>1358318.18</v>
      </c>
    </row>
    <row r="305" spans="2:21" ht="20.25" hidden="1" customHeight="1" x14ac:dyDescent="0.25">
      <c r="B305" s="7" t="s">
        <v>464</v>
      </c>
      <c r="C305" s="7" t="s">
        <v>465</v>
      </c>
      <c r="D305" s="42">
        <f t="shared" ref="D305" si="700">+D306+D311+D316</f>
        <v>1009111893</v>
      </c>
      <c r="E305" s="60">
        <f>+E306+E309+E311+E314+E316</f>
        <v>2520664252</v>
      </c>
      <c r="F305" s="14">
        <f t="shared" ref="F305" si="701">+F306+F309+F311+F314+F316</f>
        <v>-276412391.73000002</v>
      </c>
      <c r="G305" s="60">
        <f>+G306+G309+G311+G314+G316</f>
        <v>2244251860.27</v>
      </c>
      <c r="H305" s="42">
        <f t="shared" ref="H305" si="702">+H306+H311+H316</f>
        <v>1009111893</v>
      </c>
      <c r="I305" s="15">
        <f t="shared" ref="I305" si="703">+I306+I309+I311+I314+I316</f>
        <v>0</v>
      </c>
      <c r="J305" s="15">
        <f t="shared" ref="J305:R305" si="704">+J306+J309+J311+J314+J316</f>
        <v>89452813.940000013</v>
      </c>
      <c r="K305" s="15">
        <f t="shared" si="704"/>
        <v>118080828.89999999</v>
      </c>
      <c r="L305" s="15">
        <f t="shared" si="704"/>
        <v>133138830.11</v>
      </c>
      <c r="M305" s="15">
        <f t="shared" si="704"/>
        <v>91376757.849999979</v>
      </c>
      <c r="N305" s="15">
        <f t="shared" si="704"/>
        <v>218992220.99000001</v>
      </c>
      <c r="O305" s="15">
        <f t="shared" si="704"/>
        <v>107552210.16</v>
      </c>
      <c r="P305" s="15">
        <f t="shared" si="704"/>
        <v>40802472.920000002</v>
      </c>
      <c r="Q305" s="15">
        <f t="shared" si="704"/>
        <v>0</v>
      </c>
      <c r="R305" s="15">
        <f t="shared" si="704"/>
        <v>0</v>
      </c>
      <c r="S305" s="15">
        <f t="shared" ref="S305:T305" si="705">+S306+S309+S311+S314+S316</f>
        <v>0</v>
      </c>
      <c r="T305" s="15">
        <f t="shared" si="705"/>
        <v>0</v>
      </c>
      <c r="U305" s="21">
        <f t="shared" si="624"/>
        <v>799396134.86999989</v>
      </c>
    </row>
    <row r="306" spans="2:21" ht="20.25" hidden="1" customHeight="1" x14ac:dyDescent="0.25">
      <c r="B306" s="7" t="s">
        <v>466</v>
      </c>
      <c r="C306" s="7" t="s">
        <v>467</v>
      </c>
      <c r="D306" s="42">
        <f t="shared" ref="D306" si="706">+D307</f>
        <v>105000000</v>
      </c>
      <c r="E306" s="57">
        <f>+E307+E308</f>
        <v>711499330</v>
      </c>
      <c r="F306" s="14">
        <f t="shared" ref="F306" si="707">+F307</f>
        <v>-464529923.52999997</v>
      </c>
      <c r="G306" s="57">
        <f t="shared" ref="G306" si="708">+G307+G308</f>
        <v>246969406.47000003</v>
      </c>
      <c r="H306" s="42">
        <f t="shared" ref="H306" si="709">+H307</f>
        <v>105000000</v>
      </c>
      <c r="I306" s="15">
        <f t="shared" ref="I306:T306" si="710">+I307</f>
        <v>0</v>
      </c>
      <c r="J306" s="15">
        <f t="shared" si="710"/>
        <v>14310229.220000001</v>
      </c>
      <c r="K306" s="15">
        <f t="shared" si="710"/>
        <v>10582984.77</v>
      </c>
      <c r="L306" s="15">
        <f t="shared" si="710"/>
        <v>0</v>
      </c>
      <c r="M306" s="15">
        <f t="shared" si="710"/>
        <v>3269758.3</v>
      </c>
      <c r="N306" s="15">
        <f t="shared" si="710"/>
        <v>16758339.02</v>
      </c>
      <c r="O306" s="15">
        <f t="shared" si="710"/>
        <v>375486.58</v>
      </c>
      <c r="P306" s="15">
        <f t="shared" si="710"/>
        <v>28147503.620000001</v>
      </c>
      <c r="Q306" s="15">
        <f t="shared" si="710"/>
        <v>0</v>
      </c>
      <c r="R306" s="15">
        <f t="shared" si="710"/>
        <v>0</v>
      </c>
      <c r="S306" s="15">
        <f t="shared" si="710"/>
        <v>0</v>
      </c>
      <c r="T306" s="15">
        <f t="shared" si="710"/>
        <v>0</v>
      </c>
      <c r="U306" s="21">
        <f t="shared" si="624"/>
        <v>73444301.510000005</v>
      </c>
    </row>
    <row r="307" spans="2:21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-464529923.52999997</v>
      </c>
      <c r="G307" s="59">
        <f>+E307+F307</f>
        <v>246969406.47000003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16758339.02</v>
      </c>
      <c r="O307" s="14">
        <v>375486.58</v>
      </c>
      <c r="P307" s="14">
        <v>28147503.620000001</v>
      </c>
      <c r="Q307" s="14">
        <v>0</v>
      </c>
      <c r="R307" s="14">
        <v>0</v>
      </c>
      <c r="S307" s="14">
        <v>0</v>
      </c>
      <c r="T307" s="14">
        <v>0</v>
      </c>
      <c r="U307" s="21">
        <f>+SUM(I307:T307)</f>
        <v>73444301.510000005</v>
      </c>
    </row>
    <row r="308" spans="2:21" ht="18.75" hidden="1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1" hidden="1" x14ac:dyDescent="0.25">
      <c r="B309" s="7" t="s">
        <v>507</v>
      </c>
      <c r="C309" s="7" t="s">
        <v>508</v>
      </c>
      <c r="D309" s="42">
        <f t="shared" ref="D309:D311" si="711">+D310</f>
        <v>827111893</v>
      </c>
      <c r="E309" s="60">
        <f>+E310</f>
        <v>325041224</v>
      </c>
      <c r="F309" s="14">
        <f t="shared" ref="F309" si="712">+F310</f>
        <v>-83982860.620000005</v>
      </c>
      <c r="G309" s="60">
        <f>+G310</f>
        <v>241058363.38</v>
      </c>
      <c r="H309" s="42">
        <f t="shared" ref="H309:H311" si="713">+H310</f>
        <v>827111893</v>
      </c>
      <c r="I309" s="15">
        <f t="shared" ref="I309:T309" si="714">+I310</f>
        <v>0</v>
      </c>
      <c r="J309" s="15">
        <f t="shared" si="714"/>
        <v>0</v>
      </c>
      <c r="K309" s="15">
        <f t="shared" si="714"/>
        <v>2066431.87</v>
      </c>
      <c r="L309" s="15">
        <f t="shared" si="714"/>
        <v>9769018.3599999994</v>
      </c>
      <c r="M309" s="15">
        <f t="shared" si="714"/>
        <v>5456837.9400000004</v>
      </c>
      <c r="N309" s="15">
        <f t="shared" si="714"/>
        <v>7894021.75</v>
      </c>
      <c r="O309" s="15">
        <f t="shared" si="714"/>
        <v>1589174.26</v>
      </c>
      <c r="P309" s="15">
        <f t="shared" si="714"/>
        <v>875110.13</v>
      </c>
      <c r="Q309" s="15">
        <f t="shared" si="714"/>
        <v>0</v>
      </c>
      <c r="R309" s="15">
        <f t="shared" si="714"/>
        <v>0</v>
      </c>
      <c r="S309" s="15">
        <f t="shared" si="714"/>
        <v>0</v>
      </c>
      <c r="T309" s="15">
        <f t="shared" si="714"/>
        <v>0</v>
      </c>
      <c r="U309" s="21">
        <f t="shared" ref="U309:U310" si="715">+SUM(I309:T309)</f>
        <v>27650594.310000002</v>
      </c>
    </row>
    <row r="310" spans="2:21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-83982860.620000005</v>
      </c>
      <c r="G310" s="59">
        <f>+E310+F310</f>
        <v>241058363.38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7894021.75</v>
      </c>
      <c r="O310" s="14">
        <v>1589174.26</v>
      </c>
      <c r="P310" s="14">
        <v>875110.13</v>
      </c>
      <c r="Q310" s="14">
        <v>0</v>
      </c>
      <c r="R310" s="14">
        <v>0</v>
      </c>
      <c r="S310" s="14">
        <v>0</v>
      </c>
      <c r="T310" s="14">
        <v>0</v>
      </c>
      <c r="U310" s="21">
        <f t="shared" si="715"/>
        <v>27650594.310000002</v>
      </c>
    </row>
    <row r="311" spans="2:21" hidden="1" x14ac:dyDescent="0.25">
      <c r="B311" s="7" t="s">
        <v>470</v>
      </c>
      <c r="C311" s="7" t="s">
        <v>471</v>
      </c>
      <c r="D311" s="42">
        <f t="shared" si="711"/>
        <v>827111893</v>
      </c>
      <c r="E311" s="60">
        <f>+E312+E313</f>
        <v>1338792699</v>
      </c>
      <c r="F311" s="14">
        <f t="shared" ref="F311" si="716">+F312+F313</f>
        <v>135959015.69</v>
      </c>
      <c r="G311" s="60">
        <f t="shared" ref="G311" si="717">+G312+G313</f>
        <v>1474751714.6899998</v>
      </c>
      <c r="H311" s="42">
        <f t="shared" si="713"/>
        <v>827111893</v>
      </c>
      <c r="I311" s="15">
        <f t="shared" ref="I311" si="718">+I312+I313</f>
        <v>0</v>
      </c>
      <c r="J311" s="15">
        <f t="shared" ref="J311:R311" si="719">+J312+J313</f>
        <v>53159743.630000003</v>
      </c>
      <c r="K311" s="15">
        <f t="shared" si="719"/>
        <v>95423742.459999993</v>
      </c>
      <c r="L311" s="15">
        <f t="shared" si="719"/>
        <v>108414428.02</v>
      </c>
      <c r="M311" s="15">
        <f t="shared" si="719"/>
        <v>77625096.269999996</v>
      </c>
      <c r="N311" s="15">
        <f t="shared" si="719"/>
        <v>173843018.56999999</v>
      </c>
      <c r="O311" s="15">
        <f t="shared" si="719"/>
        <v>97396147.039999992</v>
      </c>
      <c r="P311" s="15">
        <f t="shared" si="719"/>
        <v>8688264.4499999993</v>
      </c>
      <c r="Q311" s="15">
        <f t="shared" si="719"/>
        <v>0</v>
      </c>
      <c r="R311" s="15">
        <f t="shared" si="719"/>
        <v>0</v>
      </c>
      <c r="S311" s="15">
        <f t="shared" ref="S311:T311" si="720">+S312+S313</f>
        <v>0</v>
      </c>
      <c r="T311" s="15">
        <f t="shared" si="720"/>
        <v>0</v>
      </c>
      <c r="U311" s="21">
        <f t="shared" si="624"/>
        <v>614550440.44000006</v>
      </c>
    </row>
    <row r="312" spans="2:21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121680648.87</v>
      </c>
      <c r="G312" s="59">
        <f>+E312+F312</f>
        <v>1397932788.8699999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172066918.81999999</v>
      </c>
      <c r="O312" s="14">
        <v>95372641.219999999</v>
      </c>
      <c r="P312" s="14">
        <v>7033820.9299999997</v>
      </c>
      <c r="Q312" s="14">
        <v>0</v>
      </c>
      <c r="R312" s="14">
        <v>0</v>
      </c>
      <c r="S312" s="14">
        <v>0</v>
      </c>
      <c r="T312" s="14">
        <v>0</v>
      </c>
      <c r="U312" s="21">
        <f t="shared" si="624"/>
        <v>605027797.36999989</v>
      </c>
    </row>
    <row r="313" spans="2:21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14278366.82</v>
      </c>
      <c r="G313" s="59">
        <f>+E313+F313</f>
        <v>76818925.819999993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1776099.75</v>
      </c>
      <c r="O313" s="14">
        <v>2023505.82</v>
      </c>
      <c r="P313" s="14">
        <v>1654443.52</v>
      </c>
      <c r="Q313" s="14">
        <v>0</v>
      </c>
      <c r="R313" s="14">
        <v>0</v>
      </c>
      <c r="S313" s="14">
        <v>0</v>
      </c>
      <c r="T313" s="14">
        <v>0</v>
      </c>
      <c r="U313" s="21">
        <f t="shared" si="624"/>
        <v>9522643.0700000003</v>
      </c>
    </row>
    <row r="314" spans="2:21" ht="20.25" hidden="1" customHeight="1" x14ac:dyDescent="0.25">
      <c r="B314" s="7" t="s">
        <v>501</v>
      </c>
      <c r="C314" s="7" t="s">
        <v>471</v>
      </c>
      <c r="D314" s="42">
        <f t="shared" ref="D314" si="721">+D315</f>
        <v>0</v>
      </c>
      <c r="E314" s="60">
        <f>+E315</f>
        <v>18099999</v>
      </c>
      <c r="F314" s="14">
        <f t="shared" ref="F314" si="722">+F315</f>
        <v>24879919.079999998</v>
      </c>
      <c r="G314" s="60">
        <f t="shared" ref="G314:H314" si="723">+G315</f>
        <v>42979918.079999998</v>
      </c>
      <c r="H314" s="42">
        <f t="shared" si="723"/>
        <v>0</v>
      </c>
      <c r="I314" s="15">
        <f t="shared" ref="I314:T314" si="724">+I315</f>
        <v>0</v>
      </c>
      <c r="J314" s="15">
        <f t="shared" si="724"/>
        <v>0</v>
      </c>
      <c r="K314" s="15">
        <f t="shared" si="724"/>
        <v>6716073.7800000003</v>
      </c>
      <c r="L314" s="15">
        <f t="shared" si="724"/>
        <v>14833103.75</v>
      </c>
      <c r="M314" s="15">
        <f t="shared" si="724"/>
        <v>4080125.52</v>
      </c>
      <c r="N314" s="15">
        <f t="shared" si="724"/>
        <v>7381588.0199999996</v>
      </c>
      <c r="O314" s="15">
        <f t="shared" si="724"/>
        <v>6536567.4100000001</v>
      </c>
      <c r="P314" s="15">
        <f t="shared" si="724"/>
        <v>3091594.72</v>
      </c>
      <c r="Q314" s="15">
        <f t="shared" si="724"/>
        <v>0</v>
      </c>
      <c r="R314" s="15">
        <f t="shared" si="724"/>
        <v>0</v>
      </c>
      <c r="S314" s="15">
        <f t="shared" si="724"/>
        <v>0</v>
      </c>
      <c r="T314" s="15">
        <f t="shared" si="724"/>
        <v>0</v>
      </c>
      <c r="U314" s="21">
        <f>+SUM(I314:T314)</f>
        <v>42639053.200000003</v>
      </c>
    </row>
    <row r="315" spans="2:21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7381588.0199999996</v>
      </c>
      <c r="O315" s="14">
        <v>6536567.4100000001</v>
      </c>
      <c r="P315" s="14">
        <v>3091594.72</v>
      </c>
      <c r="Q315" s="14">
        <v>0</v>
      </c>
      <c r="R315" s="14">
        <v>0</v>
      </c>
      <c r="S315" s="14">
        <v>0</v>
      </c>
      <c r="T315" s="14">
        <v>0</v>
      </c>
      <c r="U315" s="21">
        <f>+SUM(I315:T315)</f>
        <v>42639053.200000003</v>
      </c>
    </row>
    <row r="316" spans="2:21" ht="20.25" hidden="1" customHeight="1" x14ac:dyDescent="0.25">
      <c r="B316" s="7" t="s">
        <v>473</v>
      </c>
      <c r="C316" s="7" t="s">
        <v>474</v>
      </c>
      <c r="D316" s="42">
        <f t="shared" ref="D316:E316" si="725">+D317</f>
        <v>77000000</v>
      </c>
      <c r="E316" s="57">
        <f t="shared" si="725"/>
        <v>127231000</v>
      </c>
      <c r="F316" s="14">
        <f t="shared" ref="F316" si="726">+F317</f>
        <v>111261457.65000001</v>
      </c>
      <c r="G316" s="57">
        <f t="shared" ref="G316:H316" si="727">+G317</f>
        <v>238492457.65000001</v>
      </c>
      <c r="H316" s="42">
        <f t="shared" si="727"/>
        <v>77000000</v>
      </c>
      <c r="I316" s="15">
        <f t="shared" ref="I316:T316" si="728">+I317</f>
        <v>0</v>
      </c>
      <c r="J316" s="15">
        <f t="shared" si="728"/>
        <v>21982841.09</v>
      </c>
      <c r="K316" s="15">
        <f t="shared" si="728"/>
        <v>3291596.02</v>
      </c>
      <c r="L316" s="15">
        <f t="shared" si="728"/>
        <v>122279.98</v>
      </c>
      <c r="M316" s="15">
        <f t="shared" si="728"/>
        <v>944939.82</v>
      </c>
      <c r="N316" s="15">
        <f t="shared" si="728"/>
        <v>13115253.630000001</v>
      </c>
      <c r="O316" s="15">
        <f t="shared" si="728"/>
        <v>1654834.87</v>
      </c>
      <c r="P316" s="15">
        <f t="shared" si="728"/>
        <v>0</v>
      </c>
      <c r="Q316" s="15">
        <f t="shared" si="728"/>
        <v>0</v>
      </c>
      <c r="R316" s="15">
        <f t="shared" si="728"/>
        <v>0</v>
      </c>
      <c r="S316" s="15">
        <f t="shared" si="728"/>
        <v>0</v>
      </c>
      <c r="T316" s="15">
        <f t="shared" si="728"/>
        <v>0</v>
      </c>
      <c r="U316" s="21">
        <f t="shared" ref="U316:U318" si="729">+SUM(I316:T316)</f>
        <v>41111745.409999996</v>
      </c>
    </row>
    <row r="317" spans="2:21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111261457.65000001</v>
      </c>
      <c r="G317" s="59">
        <f>+E317+F317</f>
        <v>238492457.65000001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13115253.630000001</v>
      </c>
      <c r="O317" s="14">
        <v>1654834.87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21">
        <f t="shared" si="729"/>
        <v>41111745.409999996</v>
      </c>
    </row>
    <row r="318" spans="2:21" s="22" customFormat="1" ht="18" thickBot="1" x14ac:dyDescent="0.3">
      <c r="C318" s="29" t="s">
        <v>476</v>
      </c>
      <c r="D318" s="61">
        <f t="shared" ref="D318" si="730">D10</f>
        <v>2049843206</v>
      </c>
      <c r="E318" s="62">
        <f>E10</f>
        <v>4083245600</v>
      </c>
      <c r="F318" s="63">
        <f t="shared" ref="F318:H318" si="731">F10</f>
        <v>-6.3329935073852539E-8</v>
      </c>
      <c r="G318" s="62">
        <f t="shared" si="731"/>
        <v>4082245600</v>
      </c>
      <c r="H318" s="61">
        <f t="shared" si="731"/>
        <v>2051843206</v>
      </c>
      <c r="I318" s="30">
        <f t="shared" ref="I318:T318" si="732">+I10</f>
        <v>14227239.270000001</v>
      </c>
      <c r="J318" s="30">
        <f t="shared" si="732"/>
        <v>148661192.37</v>
      </c>
      <c r="K318" s="30">
        <f t="shared" si="732"/>
        <v>181487629.48999998</v>
      </c>
      <c r="L318" s="30">
        <f t="shared" si="732"/>
        <v>206216064.04000002</v>
      </c>
      <c r="M318" s="30">
        <f t="shared" si="732"/>
        <v>191230290.82999998</v>
      </c>
      <c r="N318" s="30">
        <f t="shared" si="732"/>
        <v>322278721.28000003</v>
      </c>
      <c r="O318" s="30">
        <f t="shared" si="732"/>
        <v>154106767.28999999</v>
      </c>
      <c r="P318" s="30">
        <f t="shared" si="732"/>
        <v>131483638.11</v>
      </c>
      <c r="Q318" s="30">
        <f t="shared" si="732"/>
        <v>0</v>
      </c>
      <c r="R318" s="30">
        <f t="shared" si="732"/>
        <v>0</v>
      </c>
      <c r="S318" s="30">
        <f t="shared" si="732"/>
        <v>0</v>
      </c>
      <c r="T318" s="30">
        <f t="shared" si="732"/>
        <v>0</v>
      </c>
      <c r="U318" s="30">
        <f t="shared" si="729"/>
        <v>1349691542.6799998</v>
      </c>
    </row>
    <row r="319" spans="2:21" ht="11.25" customHeight="1" thickTop="1" x14ac:dyDescent="0.25">
      <c r="B319" s="46"/>
      <c r="C319" s="46"/>
      <c r="E319" s="59"/>
      <c r="F319" s="59"/>
      <c r="G319" s="59"/>
    </row>
    <row r="320" spans="2:21" ht="17.25" customHeight="1" x14ac:dyDescent="0.3">
      <c r="B320" s="83" t="s">
        <v>536</v>
      </c>
      <c r="C320" s="83"/>
      <c r="D320" s="83"/>
      <c r="E320" s="83"/>
      <c r="F320" s="83"/>
      <c r="G320" s="83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83" t="s">
        <v>537</v>
      </c>
      <c r="C322" s="83"/>
      <c r="D322" s="83"/>
      <c r="E322" s="83"/>
      <c r="F322" s="83"/>
      <c r="G322" s="83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83" t="s">
        <v>538</v>
      </c>
      <c r="C324" s="83"/>
      <c r="D324" s="83"/>
      <c r="E324" s="83"/>
      <c r="F324" s="83"/>
      <c r="G324" s="83"/>
      <c r="H324" s="53"/>
      <c r="I324" s="53"/>
      <c r="J324" s="50"/>
      <c r="K324" s="51"/>
    </row>
    <row r="325" spans="2:25" ht="28.5" customHeight="1" x14ac:dyDescent="0.3">
      <c r="B325" s="83"/>
      <c r="C325" s="83"/>
      <c r="D325" s="83"/>
      <c r="E325" s="83"/>
      <c r="F325" s="83"/>
      <c r="G325" s="83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83" t="s">
        <v>539</v>
      </c>
      <c r="C327" s="83"/>
      <c r="D327" s="83"/>
      <c r="E327" s="83"/>
      <c r="F327" s="83"/>
      <c r="G327" s="83"/>
      <c r="H327" s="53"/>
      <c r="I327" s="53"/>
      <c r="J327" s="50"/>
      <c r="K327" s="51"/>
    </row>
    <row r="328" spans="2:25" x14ac:dyDescent="0.3">
      <c r="B328" s="83"/>
      <c r="C328" s="83"/>
      <c r="D328" s="83"/>
      <c r="E328" s="83"/>
      <c r="F328" s="83"/>
      <c r="G328" s="83"/>
      <c r="H328" s="53"/>
      <c r="I328" s="53"/>
      <c r="J328" s="50"/>
      <c r="K328" s="51"/>
    </row>
    <row r="329" spans="2:25" ht="12.75" customHeight="1" x14ac:dyDescent="0.3">
      <c r="B329" s="83"/>
      <c r="C329" s="83"/>
      <c r="D329" s="83"/>
      <c r="E329" s="83"/>
      <c r="F329" s="83"/>
      <c r="G329" s="83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3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1" t="s">
        <v>544</v>
      </c>
      <c r="K336" s="82"/>
      <c r="L336" s="82"/>
      <c r="N336" s="81" t="s">
        <v>545</v>
      </c>
      <c r="O336" s="82"/>
      <c r="P336" s="82"/>
      <c r="Q336" s="65"/>
      <c r="R336" s="78" t="s">
        <v>546</v>
      </c>
      <c r="S336" s="78"/>
      <c r="T336" s="78"/>
      <c r="U336" s="1"/>
    </row>
    <row r="337" spans="2:21" ht="15.75" customHeight="1" x14ac:dyDescent="0.25">
      <c r="D337" s="1"/>
      <c r="F337" s="18"/>
      <c r="G337" s="18"/>
      <c r="H337" s="3"/>
      <c r="I337" s="3"/>
      <c r="J337" s="77" t="s">
        <v>575</v>
      </c>
      <c r="K337" s="84"/>
      <c r="L337" s="84"/>
      <c r="N337" s="77" t="s">
        <v>540</v>
      </c>
      <c r="O337" s="77"/>
      <c r="P337" s="77"/>
      <c r="Q337" s="55"/>
      <c r="R337" s="77" t="s">
        <v>541</v>
      </c>
      <c r="S337" s="77"/>
      <c r="T337" s="77"/>
      <c r="U337" s="1"/>
    </row>
    <row r="338" spans="2:21" ht="15.75" customHeight="1" x14ac:dyDescent="0.25">
      <c r="D338" s="1"/>
      <c r="F338" s="18"/>
      <c r="G338" s="18"/>
      <c r="H338" s="3"/>
      <c r="I338" s="18"/>
      <c r="J338" s="79" t="s">
        <v>576</v>
      </c>
      <c r="K338" s="80"/>
      <c r="L338" s="80"/>
      <c r="M338" s="18"/>
      <c r="N338" s="79" t="s">
        <v>542</v>
      </c>
      <c r="O338" s="80"/>
      <c r="P338" s="80"/>
      <c r="Q338" s="13"/>
      <c r="R338" s="79" t="s">
        <v>543</v>
      </c>
      <c r="S338" s="79"/>
      <c r="T338" s="79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B1:U1"/>
    <mergeCell ref="B2:U2"/>
    <mergeCell ref="B4:U4"/>
    <mergeCell ref="A3:U3"/>
    <mergeCell ref="B320:G320"/>
    <mergeCell ref="B322:G322"/>
    <mergeCell ref="B324:G325"/>
    <mergeCell ref="B327:G329"/>
    <mergeCell ref="J338:L338"/>
    <mergeCell ref="J336:L336"/>
    <mergeCell ref="J337:L337"/>
    <mergeCell ref="N337:P337"/>
    <mergeCell ref="R337:T337"/>
    <mergeCell ref="R336:T336"/>
    <mergeCell ref="R338:T338"/>
    <mergeCell ref="N338:P338"/>
    <mergeCell ref="N336:P336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rowBreaks count="3" manualBreakCount="3">
    <brk id="100" max="20" man="1"/>
    <brk id="175" max="20" man="1"/>
    <brk id="263" max="20" man="1"/>
  </rowBreaks>
  <ignoredErrors>
    <ignoredError sqref="U14 U316:U317 U297:U306 U311:U312 U186 U190 U126:U131 U188 U117:U124 U136:U184 U194:U218 U16:U18 U220 U22:U24 U276:U279 U222:U246 U248:U251 U269 U254:U261 U263:U266 U39:U114 U28:U33 U283:U288 U290:U293 U35:U36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6FB9F459-5364-40F1-ACD2-7E0D1DB3D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2025-08-04T16:02:37Z</cp:lastPrinted>
  <dcterms:created xsi:type="dcterms:W3CDTF">2015-06-05T18:19:34Z</dcterms:created>
  <dcterms:modified xsi:type="dcterms:W3CDTF">2025-09-02T18:39:33Z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