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PRESUPUESTO 2025/Ejecución Mensual 2025/"/>
    </mc:Choice>
  </mc:AlternateContent>
  <xr:revisionPtr revIDLastSave="367" documentId="8_{AEF0C09C-8131-4372-9083-BB6183E5DB38}" xr6:coauthVersionLast="47" xr6:coauthVersionMax="47" xr10:uidLastSave="{6F0626CA-7193-48FC-A030-230A4EB42B9A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Hoja1!$A$1:$U$338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8" i="1" l="1"/>
  <c r="R316" i="1"/>
  <c r="R314" i="1"/>
  <c r="R311" i="1"/>
  <c r="R305" i="1" s="1"/>
  <c r="R297" i="1" s="1"/>
  <c r="Q250" i="1"/>
  <c r="Q269" i="1"/>
  <c r="Q276" i="1"/>
  <c r="Q222" i="1"/>
  <c r="O221" i="1"/>
  <c r="P221" i="1"/>
  <c r="Q212" i="1"/>
  <c r="Q297" i="1"/>
  <c r="Q305" i="1"/>
  <c r="Q298" i="1"/>
  <c r="Q299" i="1"/>
  <c r="Q311" i="1"/>
  <c r="Q309" i="1"/>
  <c r="Q15" i="1"/>
  <c r="Q29" i="1"/>
  <c r="Q28" i="1" s="1"/>
  <c r="U46" i="1" l="1"/>
  <c r="U14" i="1"/>
  <c r="G193" i="1" l="1"/>
  <c r="J192" i="1"/>
  <c r="K192" i="1"/>
  <c r="L192" i="1"/>
  <c r="M192" i="1"/>
  <c r="N192" i="1"/>
  <c r="O192" i="1"/>
  <c r="P192" i="1"/>
  <c r="Q192" i="1"/>
  <c r="R192" i="1"/>
  <c r="S192" i="1"/>
  <c r="T192" i="1"/>
  <c r="I192" i="1"/>
  <c r="F192" i="1"/>
  <c r="E192" i="1"/>
  <c r="U193" i="1"/>
  <c r="E316" i="1" l="1"/>
  <c r="E314" i="1"/>
  <c r="E311" i="1"/>
  <c r="E309" i="1"/>
  <c r="E306" i="1"/>
  <c r="E303" i="1"/>
  <c r="E301" i="1"/>
  <c r="E295" i="1"/>
  <c r="E293" i="1"/>
  <c r="E290" i="1"/>
  <c r="E287" i="1"/>
  <c r="E284" i="1"/>
  <c r="E281" i="1"/>
  <c r="E280" i="1"/>
  <c r="E278" i="1"/>
  <c r="E276" i="1"/>
  <c r="E274" i="1"/>
  <c r="E272" i="1"/>
  <c r="E269" i="1"/>
  <c r="E267" i="1"/>
  <c r="E265" i="1"/>
  <c r="E263" i="1"/>
  <c r="E260" i="1"/>
  <c r="E258" i="1"/>
  <c r="E256" i="1"/>
  <c r="E254" i="1"/>
  <c r="E252" i="1"/>
  <c r="E250" i="1"/>
  <c r="E247" i="1"/>
  <c r="E245" i="1"/>
  <c r="E243" i="1"/>
  <c r="E240" i="1"/>
  <c r="E239" i="1"/>
  <c r="E238" i="1"/>
  <c r="E236" i="1"/>
  <c r="E234" i="1"/>
  <c r="E231" i="1"/>
  <c r="E229" i="1"/>
  <c r="E227" i="1"/>
  <c r="E225" i="1"/>
  <c r="E212" i="1"/>
  <c r="E209" i="1"/>
  <c r="E207" i="1"/>
  <c r="E205" i="1"/>
  <c r="E203" i="1"/>
  <c r="E201" i="1"/>
  <c r="E199" i="1"/>
  <c r="E197" i="1"/>
  <c r="E187" i="1"/>
  <c r="E186" i="1" s="1"/>
  <c r="E183" i="1"/>
  <c r="E178" i="1"/>
  <c r="E175" i="1"/>
  <c r="E173" i="1"/>
  <c r="E172" i="1" s="1"/>
  <c r="E170" i="1"/>
  <c r="E168" i="1"/>
  <c r="E166" i="1"/>
  <c r="E165" i="1" s="1"/>
  <c r="E163" i="1"/>
  <c r="E162" i="1" s="1"/>
  <c r="E160" i="1"/>
  <c r="E158" i="1"/>
  <c r="E156" i="1"/>
  <c r="E154" i="1"/>
  <c r="E151" i="1"/>
  <c r="E149" i="1"/>
  <c r="E147" i="1"/>
  <c r="E146" i="1" s="1"/>
  <c r="E144" i="1"/>
  <c r="E142" i="1"/>
  <c r="E136" i="1"/>
  <c r="E134" i="1"/>
  <c r="E130" i="1"/>
  <c r="E123" i="1"/>
  <c r="E120" i="1"/>
  <c r="E117" i="1"/>
  <c r="E115" i="1"/>
  <c r="E113" i="1"/>
  <c r="E106" i="1"/>
  <c r="E99" i="1"/>
  <c r="E98" i="1" s="1"/>
  <c r="E96" i="1"/>
  <c r="E94" i="1"/>
  <c r="E91" i="1"/>
  <c r="E89" i="1"/>
  <c r="E87" i="1"/>
  <c r="E84" i="1"/>
  <c r="E83" i="1" s="1"/>
  <c r="E81" i="1"/>
  <c r="E79" i="1"/>
  <c r="E77" i="1"/>
  <c r="E75" i="1"/>
  <c r="E72" i="1"/>
  <c r="E70" i="1"/>
  <c r="E67" i="1"/>
  <c r="E64" i="1"/>
  <c r="E63" i="1" s="1"/>
  <c r="E61" i="1"/>
  <c r="E59" i="1"/>
  <c r="E57" i="1"/>
  <c r="E55" i="1"/>
  <c r="E53" i="1"/>
  <c r="U38" i="1"/>
  <c r="G38" i="1"/>
  <c r="E45" i="1"/>
  <c r="E43" i="1"/>
  <c r="E41" i="1"/>
  <c r="E40" i="1" s="1"/>
  <c r="E37" i="1"/>
  <c r="E36" i="1"/>
  <c r="E29" i="1"/>
  <c r="E28" i="1" s="1"/>
  <c r="E25" i="1"/>
  <c r="E23" i="1"/>
  <c r="E21" i="1"/>
  <c r="E15" i="1"/>
  <c r="J37" i="1"/>
  <c r="K37" i="1"/>
  <c r="L37" i="1"/>
  <c r="L36" i="1" s="1"/>
  <c r="M37" i="1"/>
  <c r="M36" i="1" s="1"/>
  <c r="N37" i="1"/>
  <c r="O37" i="1"/>
  <c r="P37" i="1"/>
  <c r="Q37" i="1"/>
  <c r="Q36" i="1" s="1"/>
  <c r="R37" i="1"/>
  <c r="S37" i="1"/>
  <c r="S36" i="1" s="1"/>
  <c r="T37" i="1"/>
  <c r="I37" i="1"/>
  <c r="F37" i="1"/>
  <c r="E299" i="1"/>
  <c r="E298" i="1" s="1"/>
  <c r="E223" i="1"/>
  <c r="E219" i="1"/>
  <c r="E218" i="1"/>
  <c r="E217" i="1" s="1"/>
  <c r="E140" i="1"/>
  <c r="E51" i="1"/>
  <c r="E49" i="1"/>
  <c r="E13" i="1"/>
  <c r="F316" i="1"/>
  <c r="F314" i="1"/>
  <c r="F311" i="1"/>
  <c r="F309" i="1"/>
  <c r="F306" i="1"/>
  <c r="F303" i="1"/>
  <c r="F301" i="1"/>
  <c r="F299" i="1"/>
  <c r="F295" i="1"/>
  <c r="F293" i="1"/>
  <c r="F290" i="1"/>
  <c r="F287" i="1"/>
  <c r="F284" i="1"/>
  <c r="F283" i="1" s="1"/>
  <c r="F281" i="1"/>
  <c r="F280" i="1" s="1"/>
  <c r="F278" i="1"/>
  <c r="F276" i="1"/>
  <c r="F274" i="1"/>
  <c r="F272" i="1"/>
  <c r="F269" i="1"/>
  <c r="F267" i="1"/>
  <c r="F265" i="1"/>
  <c r="F263" i="1"/>
  <c r="F260" i="1"/>
  <c r="F258" i="1"/>
  <c r="F256" i="1"/>
  <c r="F254" i="1"/>
  <c r="F252" i="1"/>
  <c r="F250" i="1"/>
  <c r="F247" i="1"/>
  <c r="F245" i="1"/>
  <c r="F243" i="1"/>
  <c r="F240" i="1"/>
  <c r="F238" i="1"/>
  <c r="F236" i="1"/>
  <c r="F234" i="1"/>
  <c r="F231" i="1"/>
  <c r="F229" i="1"/>
  <c r="F227" i="1"/>
  <c r="F225" i="1"/>
  <c r="F223" i="1"/>
  <c r="F219" i="1"/>
  <c r="F218" i="1" s="1"/>
  <c r="F217" i="1" s="1"/>
  <c r="F212" i="1"/>
  <c r="F209" i="1"/>
  <c r="F207" i="1"/>
  <c r="F205" i="1"/>
  <c r="F203" i="1"/>
  <c r="F201" i="1"/>
  <c r="F199" i="1"/>
  <c r="F197" i="1"/>
  <c r="F187" i="1"/>
  <c r="F183" i="1"/>
  <c r="F178" i="1"/>
  <c r="F175" i="1"/>
  <c r="F173" i="1"/>
  <c r="F170" i="1"/>
  <c r="F168" i="1"/>
  <c r="F166" i="1"/>
  <c r="F163" i="1"/>
  <c r="F162" i="1" s="1"/>
  <c r="F160" i="1"/>
  <c r="F158" i="1"/>
  <c r="F156" i="1"/>
  <c r="F154" i="1"/>
  <c r="F151" i="1"/>
  <c r="F149" i="1"/>
  <c r="F147" i="1"/>
  <c r="F144" i="1"/>
  <c r="F142" i="1"/>
  <c r="F140" i="1"/>
  <c r="F136" i="1"/>
  <c r="F134" i="1"/>
  <c r="F130" i="1"/>
  <c r="F123" i="1"/>
  <c r="F120" i="1"/>
  <c r="F117" i="1"/>
  <c r="F115" i="1"/>
  <c r="F113" i="1"/>
  <c r="F106" i="1"/>
  <c r="F99" i="1"/>
  <c r="F96" i="1"/>
  <c r="F94" i="1"/>
  <c r="F91" i="1"/>
  <c r="F89" i="1"/>
  <c r="F87" i="1"/>
  <c r="F84" i="1"/>
  <c r="F81" i="1"/>
  <c r="F79" i="1"/>
  <c r="F77" i="1"/>
  <c r="F75" i="1"/>
  <c r="F72" i="1"/>
  <c r="F70" i="1"/>
  <c r="F67" i="1"/>
  <c r="F64" i="1"/>
  <c r="F61" i="1"/>
  <c r="F59" i="1"/>
  <c r="F57" i="1"/>
  <c r="F55" i="1"/>
  <c r="F53" i="1"/>
  <c r="F51" i="1"/>
  <c r="F49" i="1"/>
  <c r="F45" i="1"/>
  <c r="F43" i="1"/>
  <c r="F40" i="1" s="1"/>
  <c r="F41" i="1"/>
  <c r="F36" i="1"/>
  <c r="F29" i="1"/>
  <c r="F28" i="1" s="1"/>
  <c r="F25" i="1"/>
  <c r="F23" i="1"/>
  <c r="F21" i="1"/>
  <c r="F15" i="1"/>
  <c r="F13" i="1"/>
  <c r="I316" i="1"/>
  <c r="I314" i="1"/>
  <c r="I311" i="1"/>
  <c r="I309" i="1"/>
  <c r="I306" i="1"/>
  <c r="I303" i="1"/>
  <c r="I301" i="1"/>
  <c r="I299" i="1"/>
  <c r="I295" i="1"/>
  <c r="I293" i="1"/>
  <c r="I290" i="1"/>
  <c r="I287" i="1"/>
  <c r="I284" i="1"/>
  <c r="I281" i="1"/>
  <c r="I280" i="1" s="1"/>
  <c r="I278" i="1"/>
  <c r="I276" i="1"/>
  <c r="I274" i="1"/>
  <c r="I272" i="1"/>
  <c r="I269" i="1"/>
  <c r="I267" i="1"/>
  <c r="I265" i="1"/>
  <c r="I263" i="1"/>
  <c r="I260" i="1"/>
  <c r="I258" i="1"/>
  <c r="I256" i="1"/>
  <c r="I254" i="1"/>
  <c r="I252" i="1"/>
  <c r="I250" i="1"/>
  <c r="I247" i="1"/>
  <c r="I245" i="1"/>
  <c r="I243" i="1"/>
  <c r="I242" i="1" s="1"/>
  <c r="I240" i="1"/>
  <c r="I238" i="1"/>
  <c r="I236" i="1"/>
  <c r="I234" i="1"/>
  <c r="I231" i="1"/>
  <c r="I229" i="1"/>
  <c r="I227" i="1"/>
  <c r="I225" i="1"/>
  <c r="I223" i="1"/>
  <c r="I219" i="1"/>
  <c r="I218" i="1" s="1"/>
  <c r="I217" i="1" s="1"/>
  <c r="I212" i="1"/>
  <c r="I209" i="1"/>
  <c r="I207" i="1"/>
  <c r="I205" i="1"/>
  <c r="I203" i="1"/>
  <c r="I201" i="1"/>
  <c r="I199" i="1"/>
  <c r="I197" i="1"/>
  <c r="I187" i="1"/>
  <c r="I186" i="1" s="1"/>
  <c r="I183" i="1"/>
  <c r="I178" i="1"/>
  <c r="I175" i="1"/>
  <c r="I173" i="1"/>
  <c r="I172" i="1" s="1"/>
  <c r="I170" i="1"/>
  <c r="I168" i="1"/>
  <c r="I166" i="1"/>
  <c r="I163" i="1"/>
  <c r="I162" i="1" s="1"/>
  <c r="I160" i="1"/>
  <c r="I158" i="1"/>
  <c r="I156" i="1"/>
  <c r="I154" i="1"/>
  <c r="I151" i="1"/>
  <c r="I149" i="1"/>
  <c r="I147" i="1"/>
  <c r="I144" i="1"/>
  <c r="I142" i="1"/>
  <c r="I140" i="1"/>
  <c r="I136" i="1"/>
  <c r="I133" i="1" s="1"/>
  <c r="I134" i="1"/>
  <c r="I130" i="1"/>
  <c r="I123" i="1"/>
  <c r="I120" i="1"/>
  <c r="I117" i="1"/>
  <c r="I115" i="1"/>
  <c r="I113" i="1"/>
  <c r="I106" i="1"/>
  <c r="I99" i="1"/>
  <c r="I96" i="1"/>
  <c r="I94" i="1"/>
  <c r="I91" i="1"/>
  <c r="I89" i="1"/>
  <c r="I87" i="1"/>
  <c r="I84" i="1"/>
  <c r="I81" i="1"/>
  <c r="I79" i="1"/>
  <c r="I77" i="1"/>
  <c r="I75" i="1"/>
  <c r="I74" i="1" s="1"/>
  <c r="I72" i="1"/>
  <c r="I70" i="1"/>
  <c r="I69" i="1" s="1"/>
  <c r="I67" i="1"/>
  <c r="I64" i="1"/>
  <c r="I63" i="1" s="1"/>
  <c r="I61" i="1"/>
  <c r="I59" i="1"/>
  <c r="I57" i="1"/>
  <c r="I55" i="1"/>
  <c r="I53" i="1"/>
  <c r="I51" i="1"/>
  <c r="I49" i="1"/>
  <c r="I45" i="1"/>
  <c r="I43" i="1"/>
  <c r="I41" i="1"/>
  <c r="I36" i="1"/>
  <c r="I29" i="1"/>
  <c r="I28" i="1" s="1"/>
  <c r="I25" i="1"/>
  <c r="I23" i="1"/>
  <c r="I21" i="1"/>
  <c r="I15" i="1"/>
  <c r="I13" i="1"/>
  <c r="J316" i="1"/>
  <c r="J314" i="1"/>
  <c r="J311" i="1"/>
  <c r="J309" i="1"/>
  <c r="J306" i="1"/>
  <c r="J303" i="1"/>
  <c r="J301" i="1"/>
  <c r="J299" i="1"/>
  <c r="J295" i="1"/>
  <c r="J293" i="1"/>
  <c r="J290" i="1"/>
  <c r="J287" i="1"/>
  <c r="J284" i="1"/>
  <c r="J283" i="1" s="1"/>
  <c r="J281" i="1"/>
  <c r="J280" i="1" s="1"/>
  <c r="J278" i="1"/>
  <c r="J276" i="1"/>
  <c r="J274" i="1"/>
  <c r="J272" i="1"/>
  <c r="J269" i="1"/>
  <c r="J267" i="1"/>
  <c r="J265" i="1"/>
  <c r="J263" i="1"/>
  <c r="J260" i="1"/>
  <c r="J258" i="1"/>
  <c r="J256" i="1"/>
  <c r="J254" i="1"/>
  <c r="J252" i="1"/>
  <c r="J250" i="1"/>
  <c r="J247" i="1"/>
  <c r="J245" i="1"/>
  <c r="J243" i="1"/>
  <c r="J240" i="1"/>
  <c r="J238" i="1"/>
  <c r="J236" i="1"/>
  <c r="J234" i="1"/>
  <c r="J231" i="1"/>
  <c r="J229" i="1"/>
  <c r="J227" i="1"/>
  <c r="J225" i="1"/>
  <c r="J223" i="1"/>
  <c r="J219" i="1"/>
  <c r="J218" i="1" s="1"/>
  <c r="J217" i="1" s="1"/>
  <c r="J212" i="1"/>
  <c r="J209" i="1"/>
  <c r="J207" i="1"/>
  <c r="J205" i="1"/>
  <c r="J203" i="1"/>
  <c r="J201" i="1"/>
  <c r="J199" i="1"/>
  <c r="J197" i="1"/>
  <c r="J187" i="1"/>
  <c r="J183" i="1"/>
  <c r="J178" i="1"/>
  <c r="J175" i="1"/>
  <c r="J173" i="1"/>
  <c r="J170" i="1"/>
  <c r="J168" i="1"/>
  <c r="J166" i="1"/>
  <c r="J163" i="1"/>
  <c r="J162" i="1" s="1"/>
  <c r="J160" i="1"/>
  <c r="J158" i="1"/>
  <c r="J156" i="1"/>
  <c r="J154" i="1"/>
  <c r="J151" i="1"/>
  <c r="J149" i="1"/>
  <c r="J147" i="1"/>
  <c r="J144" i="1"/>
  <c r="J142" i="1"/>
  <c r="J140" i="1"/>
  <c r="J136" i="1"/>
  <c r="J134" i="1"/>
  <c r="J130" i="1"/>
  <c r="J123" i="1"/>
  <c r="J120" i="1"/>
  <c r="J117" i="1"/>
  <c r="J115" i="1"/>
  <c r="J113" i="1"/>
  <c r="J106" i="1"/>
  <c r="J99" i="1"/>
  <c r="J96" i="1"/>
  <c r="J94" i="1"/>
  <c r="J91" i="1"/>
  <c r="J89" i="1"/>
  <c r="J87" i="1"/>
  <c r="J84" i="1"/>
  <c r="J81" i="1"/>
  <c r="J79" i="1"/>
  <c r="J77" i="1"/>
  <c r="J75" i="1"/>
  <c r="J72" i="1"/>
  <c r="J70" i="1"/>
  <c r="J69" i="1" s="1"/>
  <c r="J67" i="1"/>
  <c r="J64" i="1"/>
  <c r="J63" i="1" s="1"/>
  <c r="J61" i="1"/>
  <c r="J59" i="1"/>
  <c r="J57" i="1"/>
  <c r="J55" i="1"/>
  <c r="J53" i="1"/>
  <c r="J51" i="1"/>
  <c r="J49" i="1"/>
  <c r="J45" i="1"/>
  <c r="J43" i="1"/>
  <c r="J41" i="1"/>
  <c r="J36" i="1"/>
  <c r="J29" i="1"/>
  <c r="J28" i="1" s="1"/>
  <c r="J25" i="1"/>
  <c r="J23" i="1"/>
  <c r="J21" i="1"/>
  <c r="J15" i="1"/>
  <c r="J13" i="1"/>
  <c r="K316" i="1"/>
  <c r="K314" i="1"/>
  <c r="K311" i="1"/>
  <c r="K309" i="1"/>
  <c r="K306" i="1"/>
  <c r="K303" i="1"/>
  <c r="K301" i="1"/>
  <c r="K299" i="1"/>
  <c r="K295" i="1"/>
  <c r="K293" i="1"/>
  <c r="K290" i="1"/>
  <c r="K287" i="1"/>
  <c r="K284" i="1"/>
  <c r="K283" i="1" s="1"/>
  <c r="K281" i="1"/>
  <c r="K280" i="1" s="1"/>
  <c r="K278" i="1"/>
  <c r="K276" i="1"/>
  <c r="K274" i="1"/>
  <c r="K272" i="1"/>
  <c r="K269" i="1"/>
  <c r="K267" i="1"/>
  <c r="K265" i="1"/>
  <c r="K263" i="1"/>
  <c r="K260" i="1"/>
  <c r="K258" i="1"/>
  <c r="K256" i="1"/>
  <c r="K254" i="1"/>
  <c r="K252" i="1"/>
  <c r="K250" i="1"/>
  <c r="K247" i="1"/>
  <c r="K245" i="1"/>
  <c r="K243" i="1"/>
  <c r="K242" i="1" s="1"/>
  <c r="K240" i="1"/>
  <c r="K238" i="1"/>
  <c r="K236" i="1"/>
  <c r="K234" i="1"/>
  <c r="K231" i="1"/>
  <c r="K229" i="1"/>
  <c r="K227" i="1"/>
  <c r="K225" i="1"/>
  <c r="K223" i="1"/>
  <c r="K219" i="1"/>
  <c r="K218" i="1"/>
  <c r="K217" i="1" s="1"/>
  <c r="K212" i="1"/>
  <c r="K209" i="1"/>
  <c r="K207" i="1"/>
  <c r="K205" i="1"/>
  <c r="K203" i="1"/>
  <c r="K201" i="1"/>
  <c r="K199" i="1"/>
  <c r="K197" i="1"/>
  <c r="K187" i="1"/>
  <c r="K183" i="1"/>
  <c r="K178" i="1"/>
  <c r="K175" i="1"/>
  <c r="K173" i="1"/>
  <c r="K170" i="1"/>
  <c r="K168" i="1"/>
  <c r="K166" i="1"/>
  <c r="K163" i="1"/>
  <c r="K162" i="1" s="1"/>
  <c r="K160" i="1"/>
  <c r="K158" i="1"/>
  <c r="K156" i="1"/>
  <c r="K154" i="1"/>
  <c r="K151" i="1"/>
  <c r="K149" i="1"/>
  <c r="K147" i="1"/>
  <c r="K144" i="1"/>
  <c r="K142" i="1"/>
  <c r="K140" i="1"/>
  <c r="K136" i="1"/>
  <c r="K134" i="1"/>
  <c r="K130" i="1"/>
  <c r="K123" i="1"/>
  <c r="K120" i="1"/>
  <c r="K117" i="1"/>
  <c r="K115" i="1"/>
  <c r="K113" i="1"/>
  <c r="K106" i="1"/>
  <c r="K99" i="1"/>
  <c r="K96" i="1"/>
  <c r="K94" i="1"/>
  <c r="K91" i="1"/>
  <c r="K89" i="1"/>
  <c r="K87" i="1"/>
  <c r="K84" i="1"/>
  <c r="K81" i="1"/>
  <c r="K79" i="1"/>
  <c r="K77" i="1"/>
  <c r="K75" i="1"/>
  <c r="K72" i="1"/>
  <c r="K70" i="1"/>
  <c r="K67" i="1"/>
  <c r="K64" i="1"/>
  <c r="K63" i="1" s="1"/>
  <c r="K61" i="1"/>
  <c r="K59" i="1"/>
  <c r="K57" i="1"/>
  <c r="K55" i="1"/>
  <c r="K53" i="1"/>
  <c r="K51" i="1"/>
  <c r="K49" i="1"/>
  <c r="K45" i="1"/>
  <c r="K43" i="1"/>
  <c r="K41" i="1"/>
  <c r="K36" i="1"/>
  <c r="K29" i="1"/>
  <c r="K28" i="1" s="1"/>
  <c r="K25" i="1"/>
  <c r="K23" i="1"/>
  <c r="K21" i="1"/>
  <c r="K15" i="1"/>
  <c r="K13" i="1"/>
  <c r="L316" i="1"/>
  <c r="L314" i="1"/>
  <c r="L311" i="1"/>
  <c r="L309" i="1"/>
  <c r="L306" i="1"/>
  <c r="L303" i="1"/>
  <c r="L301" i="1"/>
  <c r="L298" i="1" s="1"/>
  <c r="L299" i="1"/>
  <c r="L295" i="1"/>
  <c r="L293" i="1"/>
  <c r="L290" i="1"/>
  <c r="L287" i="1"/>
  <c r="L284" i="1"/>
  <c r="L283" i="1" s="1"/>
  <c r="L281" i="1"/>
  <c r="L280" i="1" s="1"/>
  <c r="L278" i="1"/>
  <c r="L276" i="1"/>
  <c r="L274" i="1"/>
  <c r="L272" i="1"/>
  <c r="L269" i="1"/>
  <c r="L267" i="1"/>
  <c r="L265" i="1"/>
  <c r="L263" i="1"/>
  <c r="L260" i="1"/>
  <c r="L258" i="1"/>
  <c r="L256" i="1"/>
  <c r="L254" i="1"/>
  <c r="L252" i="1"/>
  <c r="L250" i="1"/>
  <c r="L247" i="1"/>
  <c r="L245" i="1"/>
  <c r="L243" i="1"/>
  <c r="L240" i="1"/>
  <c r="L238" i="1"/>
  <c r="L236" i="1"/>
  <c r="L234" i="1"/>
  <c r="L231" i="1"/>
  <c r="L229" i="1"/>
  <c r="L227" i="1"/>
  <c r="L225" i="1"/>
  <c r="L223" i="1"/>
  <c r="L219" i="1"/>
  <c r="L218" i="1" s="1"/>
  <c r="L217" i="1" s="1"/>
  <c r="L212" i="1"/>
  <c r="L209" i="1"/>
  <c r="L207" i="1"/>
  <c r="L205" i="1"/>
  <c r="L203" i="1"/>
  <c r="L201" i="1"/>
  <c r="L199" i="1"/>
  <c r="L197" i="1"/>
  <c r="L187" i="1"/>
  <c r="L183" i="1"/>
  <c r="L178" i="1"/>
  <c r="L175" i="1"/>
  <c r="L173" i="1"/>
  <c r="L170" i="1"/>
  <c r="L168" i="1"/>
  <c r="L166" i="1"/>
  <c r="L163" i="1"/>
  <c r="L162" i="1"/>
  <c r="L160" i="1"/>
  <c r="L158" i="1"/>
  <c r="L156" i="1"/>
  <c r="L154" i="1"/>
  <c r="L151" i="1"/>
  <c r="L146" i="1" s="1"/>
  <c r="L149" i="1"/>
  <c r="L147" i="1"/>
  <c r="L144" i="1"/>
  <c r="L142" i="1"/>
  <c r="L140" i="1"/>
  <c r="L136" i="1"/>
  <c r="L134" i="1"/>
  <c r="L130" i="1"/>
  <c r="L123" i="1"/>
  <c r="L120" i="1"/>
  <c r="L117" i="1"/>
  <c r="L115" i="1"/>
  <c r="L113" i="1"/>
  <c r="L106" i="1"/>
  <c r="L99" i="1"/>
  <c r="L96" i="1"/>
  <c r="L94" i="1"/>
  <c r="L91" i="1"/>
  <c r="L89" i="1"/>
  <c r="L87" i="1"/>
  <c r="L84" i="1"/>
  <c r="L81" i="1"/>
  <c r="L79" i="1"/>
  <c r="L77" i="1"/>
  <c r="L74" i="1" s="1"/>
  <c r="L75" i="1"/>
  <c r="L72" i="1"/>
  <c r="L70" i="1"/>
  <c r="L67" i="1"/>
  <c r="L64" i="1"/>
  <c r="L63" i="1" s="1"/>
  <c r="L61" i="1"/>
  <c r="L59" i="1"/>
  <c r="L57" i="1"/>
  <c r="L55" i="1"/>
  <c r="L53" i="1"/>
  <c r="L51" i="1"/>
  <c r="L49" i="1"/>
  <c r="L45" i="1"/>
  <c r="L43" i="1"/>
  <c r="L41" i="1"/>
  <c r="L29" i="1"/>
  <c r="L28" i="1"/>
  <c r="L25" i="1"/>
  <c r="L23" i="1"/>
  <c r="L21" i="1"/>
  <c r="L15" i="1"/>
  <c r="L13" i="1"/>
  <c r="M316" i="1"/>
  <c r="M314" i="1"/>
  <c r="M311" i="1"/>
  <c r="M309" i="1"/>
  <c r="M306" i="1"/>
  <c r="M303" i="1"/>
  <c r="M301" i="1"/>
  <c r="M299" i="1"/>
  <c r="M295" i="1"/>
  <c r="M293" i="1"/>
  <c r="M290" i="1"/>
  <c r="M287" i="1"/>
  <c r="M284" i="1"/>
  <c r="M283" i="1" s="1"/>
  <c r="M281" i="1"/>
  <c r="M280" i="1" s="1"/>
  <c r="M278" i="1"/>
  <c r="M276" i="1"/>
  <c r="M274" i="1"/>
  <c r="M272" i="1"/>
  <c r="M269" i="1"/>
  <c r="M267" i="1"/>
  <c r="M265" i="1"/>
  <c r="M263" i="1"/>
  <c r="M260" i="1"/>
  <c r="M258" i="1"/>
  <c r="M256" i="1"/>
  <c r="M254" i="1"/>
  <c r="M252" i="1"/>
  <c r="M250" i="1"/>
  <c r="M247" i="1"/>
  <c r="M245" i="1"/>
  <c r="M243" i="1"/>
  <c r="M240" i="1"/>
  <c r="M238" i="1"/>
  <c r="M236" i="1"/>
  <c r="M234" i="1"/>
  <c r="M233" i="1" s="1"/>
  <c r="M231" i="1"/>
  <c r="M229" i="1"/>
  <c r="M227" i="1"/>
  <c r="M225" i="1"/>
  <c r="M223" i="1"/>
  <c r="M219" i="1"/>
  <c r="M218" i="1" s="1"/>
  <c r="M217" i="1" s="1"/>
  <c r="M212" i="1"/>
  <c r="M209" i="1"/>
  <c r="M207" i="1"/>
  <c r="M205" i="1"/>
  <c r="M203" i="1"/>
  <c r="M201" i="1"/>
  <c r="M199" i="1"/>
  <c r="M197" i="1"/>
  <c r="M187" i="1"/>
  <c r="M186" i="1" s="1"/>
  <c r="M183" i="1"/>
  <c r="M178" i="1"/>
  <c r="M175" i="1"/>
  <c r="M173" i="1"/>
  <c r="M170" i="1"/>
  <c r="M168" i="1"/>
  <c r="M166" i="1"/>
  <c r="M165" i="1" s="1"/>
  <c r="M163" i="1"/>
  <c r="M162" i="1" s="1"/>
  <c r="M160" i="1"/>
  <c r="M158" i="1"/>
  <c r="M156" i="1"/>
  <c r="M154" i="1"/>
  <c r="M151" i="1"/>
  <c r="M149" i="1"/>
  <c r="M147" i="1"/>
  <c r="M144" i="1"/>
  <c r="M142" i="1"/>
  <c r="M140" i="1"/>
  <c r="M139" i="1"/>
  <c r="M136" i="1"/>
  <c r="M134" i="1"/>
  <c r="M130" i="1"/>
  <c r="M123" i="1"/>
  <c r="M120" i="1"/>
  <c r="M117" i="1"/>
  <c r="M115" i="1"/>
  <c r="M113" i="1"/>
  <c r="M106" i="1"/>
  <c r="M99" i="1"/>
  <c r="M98" i="1" s="1"/>
  <c r="M96" i="1"/>
  <c r="M94" i="1"/>
  <c r="M91" i="1"/>
  <c r="M89" i="1"/>
  <c r="M87" i="1"/>
  <c r="M84" i="1"/>
  <c r="M81" i="1"/>
  <c r="M79" i="1"/>
  <c r="M77" i="1"/>
  <c r="M75" i="1"/>
  <c r="M72" i="1"/>
  <c r="M70" i="1"/>
  <c r="M67" i="1"/>
  <c r="M64" i="1"/>
  <c r="M61" i="1"/>
  <c r="M59" i="1"/>
  <c r="M57" i="1"/>
  <c r="M55" i="1"/>
  <c r="M53" i="1"/>
  <c r="M51" i="1"/>
  <c r="M49" i="1"/>
  <c r="M45" i="1"/>
  <c r="M43" i="1"/>
  <c r="M41" i="1"/>
  <c r="M29" i="1"/>
  <c r="M28" i="1" s="1"/>
  <c r="M25" i="1"/>
  <c r="M23" i="1"/>
  <c r="M21" i="1"/>
  <c r="M15" i="1"/>
  <c r="M13" i="1"/>
  <c r="N316" i="1"/>
  <c r="N314" i="1"/>
  <c r="N311" i="1"/>
  <c r="N309" i="1"/>
  <c r="N306" i="1"/>
  <c r="N303" i="1"/>
  <c r="N301" i="1"/>
  <c r="N299" i="1"/>
  <c r="N295" i="1"/>
  <c r="N293" i="1"/>
  <c r="N290" i="1"/>
  <c r="N287" i="1"/>
  <c r="N284" i="1"/>
  <c r="N281" i="1"/>
  <c r="N280" i="1"/>
  <c r="N278" i="1"/>
  <c r="N276" i="1"/>
  <c r="N274" i="1"/>
  <c r="N272" i="1"/>
  <c r="N269" i="1"/>
  <c r="N267" i="1"/>
  <c r="N265" i="1"/>
  <c r="N263" i="1"/>
  <c r="N260" i="1"/>
  <c r="N258" i="1"/>
  <c r="N256" i="1"/>
  <c r="N254" i="1"/>
  <c r="N252" i="1"/>
  <c r="N250" i="1"/>
  <c r="N247" i="1"/>
  <c r="N245" i="1"/>
  <c r="N243" i="1"/>
  <c r="N240" i="1"/>
  <c r="N238" i="1"/>
  <c r="N236" i="1"/>
  <c r="N234" i="1"/>
  <c r="N233" i="1" s="1"/>
  <c r="N231" i="1"/>
  <c r="N229" i="1"/>
  <c r="N227" i="1"/>
  <c r="N225" i="1"/>
  <c r="N223" i="1"/>
  <c r="N219" i="1"/>
  <c r="N218" i="1"/>
  <c r="N217" i="1" s="1"/>
  <c r="N212" i="1"/>
  <c r="N209" i="1"/>
  <c r="N207" i="1"/>
  <c r="N205" i="1"/>
  <c r="N203" i="1"/>
  <c r="N201" i="1"/>
  <c r="N199" i="1"/>
  <c r="N197" i="1"/>
  <c r="N187" i="1"/>
  <c r="N183" i="1"/>
  <c r="N178" i="1"/>
  <c r="N175" i="1"/>
  <c r="N173" i="1"/>
  <c r="N170" i="1"/>
  <c r="N168" i="1"/>
  <c r="N166" i="1"/>
  <c r="N163" i="1"/>
  <c r="N162" i="1" s="1"/>
  <c r="N160" i="1"/>
  <c r="N158" i="1"/>
  <c r="N156" i="1"/>
  <c r="N154" i="1"/>
  <c r="N151" i="1"/>
  <c r="N149" i="1"/>
  <c r="N147" i="1"/>
  <c r="N144" i="1"/>
  <c r="N142" i="1"/>
  <c r="N140" i="1"/>
  <c r="N136" i="1"/>
  <c r="N134" i="1"/>
  <c r="N130" i="1"/>
  <c r="N123" i="1"/>
  <c r="N120" i="1"/>
  <c r="N117" i="1"/>
  <c r="N115" i="1"/>
  <c r="N113" i="1"/>
  <c r="N106" i="1"/>
  <c r="N99" i="1"/>
  <c r="N96" i="1"/>
  <c r="N94" i="1"/>
  <c r="N91" i="1"/>
  <c r="N89" i="1"/>
  <c r="N87" i="1"/>
  <c r="N84" i="1"/>
  <c r="N81" i="1"/>
  <c r="N79" i="1"/>
  <c r="N77" i="1"/>
  <c r="N75" i="1"/>
  <c r="N72" i="1"/>
  <c r="N70" i="1"/>
  <c r="N67" i="1"/>
  <c r="N64" i="1"/>
  <c r="N61" i="1"/>
  <c r="N59" i="1"/>
  <c r="N57" i="1"/>
  <c r="N55" i="1"/>
  <c r="N53" i="1"/>
  <c r="N51" i="1"/>
  <c r="N49" i="1"/>
  <c r="N45" i="1"/>
  <c r="N43" i="1"/>
  <c r="N41" i="1"/>
  <c r="N36" i="1"/>
  <c r="N29" i="1"/>
  <c r="N28" i="1" s="1"/>
  <c r="N25" i="1"/>
  <c r="N23" i="1"/>
  <c r="N21" i="1"/>
  <c r="N15" i="1"/>
  <c r="N13" i="1"/>
  <c r="O316" i="1"/>
  <c r="O314" i="1"/>
  <c r="O311" i="1"/>
  <c r="O309" i="1"/>
  <c r="O306" i="1"/>
  <c r="O303" i="1"/>
  <c r="O301" i="1"/>
  <c r="O299" i="1"/>
  <c r="O295" i="1"/>
  <c r="O293" i="1"/>
  <c r="O290" i="1"/>
  <c r="O287" i="1"/>
  <c r="O284" i="1"/>
  <c r="O283" i="1" s="1"/>
  <c r="O281" i="1"/>
  <c r="O280" i="1" s="1"/>
  <c r="O278" i="1"/>
  <c r="O276" i="1"/>
  <c r="O274" i="1"/>
  <c r="O272" i="1"/>
  <c r="O269" i="1"/>
  <c r="O267" i="1"/>
  <c r="O265" i="1"/>
  <c r="O263" i="1"/>
  <c r="O260" i="1"/>
  <c r="O258" i="1"/>
  <c r="O256" i="1"/>
  <c r="O254" i="1"/>
  <c r="O252" i="1"/>
  <c r="O250" i="1"/>
  <c r="O247" i="1"/>
  <c r="O245" i="1"/>
  <c r="O243" i="1"/>
  <c r="O240" i="1"/>
  <c r="O238" i="1"/>
  <c r="O236" i="1"/>
  <c r="O234" i="1"/>
  <c r="O231" i="1"/>
  <c r="O229" i="1"/>
  <c r="O227" i="1"/>
  <c r="O225" i="1"/>
  <c r="O223" i="1"/>
  <c r="O219" i="1"/>
  <c r="O218" i="1" s="1"/>
  <c r="O217" i="1" s="1"/>
  <c r="O212" i="1"/>
  <c r="O209" i="1"/>
  <c r="O207" i="1"/>
  <c r="O205" i="1"/>
  <c r="O203" i="1"/>
  <c r="O201" i="1"/>
  <c r="O199" i="1"/>
  <c r="O197" i="1"/>
  <c r="O187" i="1"/>
  <c r="O186" i="1" s="1"/>
  <c r="O183" i="1"/>
  <c r="O178" i="1"/>
  <c r="O175" i="1"/>
  <c r="O173" i="1"/>
  <c r="O170" i="1"/>
  <c r="O168" i="1"/>
  <c r="O166" i="1"/>
  <c r="O163" i="1"/>
  <c r="O162" i="1" s="1"/>
  <c r="O160" i="1"/>
  <c r="O158" i="1"/>
  <c r="O156" i="1"/>
  <c r="O154" i="1"/>
  <c r="O151" i="1"/>
  <c r="O149" i="1"/>
  <c r="O147" i="1"/>
  <c r="O144" i="1"/>
  <c r="O142" i="1"/>
  <c r="O140" i="1"/>
  <c r="O136" i="1"/>
  <c r="O134" i="1"/>
  <c r="O130" i="1"/>
  <c r="O123" i="1"/>
  <c r="O120" i="1"/>
  <c r="O117" i="1"/>
  <c r="O115" i="1"/>
  <c r="O113" i="1"/>
  <c r="O106" i="1"/>
  <c r="O99" i="1"/>
  <c r="O96" i="1"/>
  <c r="O94" i="1"/>
  <c r="O91" i="1"/>
  <c r="O89" i="1"/>
  <c r="O87" i="1"/>
  <c r="O84" i="1"/>
  <c r="O81" i="1"/>
  <c r="O79" i="1"/>
  <c r="O77" i="1"/>
  <c r="O75" i="1"/>
  <c r="O72" i="1"/>
  <c r="O70" i="1"/>
  <c r="O69" i="1" s="1"/>
  <c r="O67" i="1"/>
  <c r="O64" i="1"/>
  <c r="O61" i="1"/>
  <c r="O59" i="1"/>
  <c r="O57" i="1"/>
  <c r="O55" i="1"/>
  <c r="O53" i="1"/>
  <c r="O51" i="1"/>
  <c r="O49" i="1"/>
  <c r="O45" i="1"/>
  <c r="O43" i="1"/>
  <c r="O41" i="1"/>
  <c r="O36" i="1"/>
  <c r="O29" i="1"/>
  <c r="O28" i="1" s="1"/>
  <c r="O25" i="1"/>
  <c r="O23" i="1"/>
  <c r="O21" i="1"/>
  <c r="O15" i="1"/>
  <c r="O13" i="1"/>
  <c r="P316" i="1"/>
  <c r="P314" i="1"/>
  <c r="P311" i="1"/>
  <c r="P309" i="1"/>
  <c r="P306" i="1"/>
  <c r="P303" i="1"/>
  <c r="P301" i="1"/>
  <c r="P299" i="1"/>
  <c r="P295" i="1"/>
  <c r="P293" i="1"/>
  <c r="P290" i="1"/>
  <c r="P287" i="1"/>
  <c r="P284" i="1"/>
  <c r="P281" i="1"/>
  <c r="P280" i="1"/>
  <c r="P278" i="1"/>
  <c r="P276" i="1"/>
  <c r="P274" i="1"/>
  <c r="P272" i="1"/>
  <c r="P269" i="1"/>
  <c r="P267" i="1"/>
  <c r="P265" i="1"/>
  <c r="P263" i="1"/>
  <c r="P260" i="1"/>
  <c r="P258" i="1"/>
  <c r="P256" i="1"/>
  <c r="P254" i="1"/>
  <c r="P252" i="1"/>
  <c r="P250" i="1"/>
  <c r="P247" i="1"/>
  <c r="P245" i="1"/>
  <c r="P243" i="1"/>
  <c r="P240" i="1"/>
  <c r="P238" i="1"/>
  <c r="P236" i="1"/>
  <c r="P234" i="1"/>
  <c r="P231" i="1"/>
  <c r="P229" i="1"/>
  <c r="P227" i="1"/>
  <c r="P225" i="1"/>
  <c r="P223" i="1"/>
  <c r="P219" i="1"/>
  <c r="P218" i="1" s="1"/>
  <c r="P217" i="1" s="1"/>
  <c r="P212" i="1"/>
  <c r="P209" i="1"/>
  <c r="P207" i="1"/>
  <c r="P205" i="1"/>
  <c r="P203" i="1"/>
  <c r="P201" i="1"/>
  <c r="P199" i="1"/>
  <c r="P197" i="1"/>
  <c r="P187" i="1"/>
  <c r="P183" i="1"/>
  <c r="P178" i="1"/>
  <c r="P175" i="1"/>
  <c r="P173" i="1"/>
  <c r="P170" i="1"/>
  <c r="P168" i="1"/>
  <c r="P166" i="1"/>
  <c r="P163" i="1"/>
  <c r="P162" i="1" s="1"/>
  <c r="P160" i="1"/>
  <c r="P158" i="1"/>
  <c r="P156" i="1"/>
  <c r="P154" i="1"/>
  <c r="P151" i="1"/>
  <c r="P149" i="1"/>
  <c r="P147" i="1"/>
  <c r="P144" i="1"/>
  <c r="P142" i="1"/>
  <c r="P140" i="1"/>
  <c r="P136" i="1"/>
  <c r="P134" i="1"/>
  <c r="P130" i="1"/>
  <c r="P123" i="1"/>
  <c r="P120" i="1"/>
  <c r="P117" i="1"/>
  <c r="P115" i="1"/>
  <c r="P113" i="1"/>
  <c r="P106" i="1"/>
  <c r="P99" i="1"/>
  <c r="P96" i="1"/>
  <c r="P94" i="1"/>
  <c r="P91" i="1"/>
  <c r="P89" i="1"/>
  <c r="P87" i="1"/>
  <c r="P84" i="1"/>
  <c r="P81" i="1"/>
  <c r="P79" i="1"/>
  <c r="P77" i="1"/>
  <c r="P75" i="1"/>
  <c r="P72" i="1"/>
  <c r="P70" i="1"/>
  <c r="P69" i="1" s="1"/>
  <c r="P67" i="1"/>
  <c r="P64" i="1"/>
  <c r="P61" i="1"/>
  <c r="P59" i="1"/>
  <c r="P57" i="1"/>
  <c r="P55" i="1"/>
  <c r="P53" i="1"/>
  <c r="P51" i="1"/>
  <c r="P49" i="1"/>
  <c r="P45" i="1"/>
  <c r="P43" i="1"/>
  <c r="P41" i="1"/>
  <c r="P36" i="1"/>
  <c r="P29" i="1"/>
  <c r="P28" i="1" s="1"/>
  <c r="P25" i="1"/>
  <c r="P23" i="1"/>
  <c r="P21" i="1"/>
  <c r="P15" i="1"/>
  <c r="P13" i="1"/>
  <c r="Q316" i="1"/>
  <c r="Q314" i="1"/>
  <c r="Q306" i="1"/>
  <c r="Q303" i="1"/>
  <c r="Q301" i="1"/>
  <c r="Q295" i="1"/>
  <c r="Q293" i="1"/>
  <c r="Q290" i="1"/>
  <c r="Q287" i="1"/>
  <c r="Q284" i="1"/>
  <c r="Q283" i="1"/>
  <c r="Q281" i="1"/>
  <c r="Q280" i="1" s="1"/>
  <c r="Q278" i="1"/>
  <c r="Q274" i="1"/>
  <c r="Q272" i="1"/>
  <c r="Q267" i="1"/>
  <c r="Q265" i="1"/>
  <c r="Q263" i="1"/>
  <c r="Q260" i="1"/>
  <c r="Q249" i="1" s="1"/>
  <c r="Q221" i="1" s="1"/>
  <c r="Q258" i="1"/>
  <c r="Q256" i="1"/>
  <c r="Q254" i="1"/>
  <c r="Q252" i="1"/>
  <c r="Q247" i="1"/>
  <c r="Q245" i="1"/>
  <c r="Q243" i="1"/>
  <c r="Q240" i="1"/>
  <c r="Q238" i="1"/>
  <c r="Q236" i="1"/>
  <c r="Q234" i="1"/>
  <c r="Q231" i="1"/>
  <c r="Q229" i="1"/>
  <c r="Q227" i="1"/>
  <c r="Q225" i="1"/>
  <c r="Q223" i="1"/>
  <c r="Q219" i="1"/>
  <c r="Q218" i="1" s="1"/>
  <c r="Q217" i="1" s="1"/>
  <c r="Q209" i="1"/>
  <c r="Q207" i="1"/>
  <c r="Q205" i="1"/>
  <c r="Q203" i="1"/>
  <c r="Q201" i="1"/>
  <c r="Q199" i="1"/>
  <c r="Q197" i="1"/>
  <c r="Q187" i="1"/>
  <c r="Q186" i="1" s="1"/>
  <c r="Q183" i="1"/>
  <c r="Q178" i="1"/>
  <c r="Q175" i="1"/>
  <c r="Q173" i="1"/>
  <c r="Q170" i="1"/>
  <c r="Q168" i="1"/>
  <c r="Q166" i="1"/>
  <c r="Q163" i="1"/>
  <c r="Q162" i="1" s="1"/>
  <c r="Q160" i="1"/>
  <c r="Q158" i="1"/>
  <c r="Q156" i="1"/>
  <c r="Q154" i="1"/>
  <c r="Q151" i="1"/>
  <c r="Q149" i="1"/>
  <c r="Q147" i="1"/>
  <c r="Q144" i="1"/>
  <c r="Q142" i="1"/>
  <c r="Q140" i="1"/>
  <c r="Q136" i="1"/>
  <c r="Q134" i="1"/>
  <c r="Q130" i="1"/>
  <c r="Q123" i="1"/>
  <c r="Q120" i="1"/>
  <c r="Q117" i="1"/>
  <c r="Q115" i="1"/>
  <c r="Q113" i="1"/>
  <c r="Q106" i="1"/>
  <c r="Q99" i="1"/>
  <c r="Q96" i="1"/>
  <c r="Q94" i="1"/>
  <c r="Q91" i="1"/>
  <c r="Q89" i="1"/>
  <c r="Q87" i="1"/>
  <c r="Q84" i="1"/>
  <c r="Q81" i="1"/>
  <c r="Q79" i="1"/>
  <c r="Q77" i="1"/>
  <c r="Q75" i="1"/>
  <c r="Q72" i="1"/>
  <c r="Q70" i="1"/>
  <c r="Q67" i="1"/>
  <c r="Q64" i="1"/>
  <c r="Q61" i="1"/>
  <c r="Q59" i="1"/>
  <c r="Q57" i="1"/>
  <c r="Q55" i="1"/>
  <c r="Q53" i="1"/>
  <c r="Q51" i="1"/>
  <c r="Q49" i="1"/>
  <c r="Q45" i="1"/>
  <c r="Q43" i="1"/>
  <c r="Q41" i="1"/>
  <c r="Q25" i="1"/>
  <c r="Q23" i="1"/>
  <c r="Q21" i="1"/>
  <c r="Q13" i="1"/>
  <c r="R309" i="1"/>
  <c r="R306" i="1"/>
  <c r="R303" i="1"/>
  <c r="R301" i="1"/>
  <c r="R299" i="1"/>
  <c r="R295" i="1"/>
  <c r="R293" i="1"/>
  <c r="R290" i="1"/>
  <c r="R287" i="1"/>
  <c r="R284" i="1"/>
  <c r="R281" i="1"/>
  <c r="R280" i="1" s="1"/>
  <c r="R278" i="1"/>
  <c r="R276" i="1"/>
  <c r="R274" i="1"/>
  <c r="R272" i="1"/>
  <c r="R269" i="1"/>
  <c r="R267" i="1"/>
  <c r="R265" i="1"/>
  <c r="R263" i="1"/>
  <c r="R260" i="1"/>
  <c r="R258" i="1"/>
  <c r="R256" i="1"/>
  <c r="R254" i="1"/>
  <c r="R252" i="1"/>
  <c r="R250" i="1"/>
  <c r="R247" i="1"/>
  <c r="R245" i="1"/>
  <c r="R243" i="1"/>
  <c r="R240" i="1"/>
  <c r="R238" i="1"/>
  <c r="R236" i="1"/>
  <c r="R234" i="1"/>
  <c r="R231" i="1"/>
  <c r="R229" i="1"/>
  <c r="R227" i="1"/>
  <c r="R225" i="1"/>
  <c r="R223" i="1"/>
  <c r="R219" i="1"/>
  <c r="R218" i="1" s="1"/>
  <c r="R217" i="1" s="1"/>
  <c r="R212" i="1"/>
  <c r="R209" i="1"/>
  <c r="R207" i="1"/>
  <c r="R205" i="1"/>
  <c r="R203" i="1"/>
  <c r="R201" i="1"/>
  <c r="R199" i="1"/>
  <c r="R197" i="1"/>
  <c r="R187" i="1"/>
  <c r="R183" i="1"/>
  <c r="R178" i="1"/>
  <c r="R175" i="1"/>
  <c r="R173" i="1"/>
  <c r="R170" i="1"/>
  <c r="R168" i="1"/>
  <c r="R166" i="1"/>
  <c r="R163" i="1"/>
  <c r="R162" i="1" s="1"/>
  <c r="R160" i="1"/>
  <c r="R158" i="1"/>
  <c r="R156" i="1"/>
  <c r="R154" i="1"/>
  <c r="R151" i="1"/>
  <c r="R149" i="1"/>
  <c r="R147" i="1"/>
  <c r="R144" i="1"/>
  <c r="R142" i="1"/>
  <c r="R140" i="1"/>
  <c r="R136" i="1"/>
  <c r="R133" i="1" s="1"/>
  <c r="R134" i="1"/>
  <c r="R130" i="1"/>
  <c r="R123" i="1"/>
  <c r="R120" i="1"/>
  <c r="R117" i="1"/>
  <c r="R115" i="1"/>
  <c r="R113" i="1"/>
  <c r="R106" i="1"/>
  <c r="R99" i="1"/>
  <c r="R96" i="1"/>
  <c r="R94" i="1"/>
  <c r="R91" i="1"/>
  <c r="R89" i="1"/>
  <c r="R87" i="1"/>
  <c r="R84" i="1"/>
  <c r="R81" i="1"/>
  <c r="R79" i="1"/>
  <c r="R77" i="1"/>
  <c r="R75" i="1"/>
  <c r="R72" i="1"/>
  <c r="R70" i="1"/>
  <c r="R69" i="1" s="1"/>
  <c r="R67" i="1"/>
  <c r="R64" i="1"/>
  <c r="R61" i="1"/>
  <c r="R59" i="1"/>
  <c r="R57" i="1"/>
  <c r="R55" i="1"/>
  <c r="R53" i="1"/>
  <c r="R51" i="1"/>
  <c r="R49" i="1"/>
  <c r="R45" i="1"/>
  <c r="R43" i="1"/>
  <c r="R41" i="1"/>
  <c r="R36" i="1"/>
  <c r="R29" i="1"/>
  <c r="R28" i="1" s="1"/>
  <c r="R25" i="1"/>
  <c r="R23" i="1"/>
  <c r="R21" i="1"/>
  <c r="R15" i="1"/>
  <c r="R13" i="1"/>
  <c r="S316" i="1"/>
  <c r="S314" i="1"/>
  <c r="S311" i="1"/>
  <c r="S309" i="1"/>
  <c r="S306" i="1"/>
  <c r="S303" i="1"/>
  <c r="S301" i="1"/>
  <c r="S299" i="1"/>
  <c r="S295" i="1"/>
  <c r="S293" i="1"/>
  <c r="S290" i="1"/>
  <c r="S287" i="1"/>
  <c r="S284" i="1"/>
  <c r="S283" i="1" s="1"/>
  <c r="S281" i="1"/>
  <c r="S280" i="1" s="1"/>
  <c r="S278" i="1"/>
  <c r="S276" i="1"/>
  <c r="S274" i="1"/>
  <c r="S272" i="1"/>
  <c r="S269" i="1"/>
  <c r="S267" i="1"/>
  <c r="S265" i="1"/>
  <c r="S263" i="1"/>
  <c r="S260" i="1"/>
  <c r="S258" i="1"/>
  <c r="S256" i="1"/>
  <c r="S254" i="1"/>
  <c r="S252" i="1"/>
  <c r="S250" i="1"/>
  <c r="S247" i="1"/>
  <c r="S245" i="1"/>
  <c r="S243" i="1"/>
  <c r="S240" i="1"/>
  <c r="S238" i="1"/>
  <c r="S236" i="1"/>
  <c r="S234" i="1"/>
  <c r="S231" i="1"/>
  <c r="S229" i="1"/>
  <c r="S227" i="1"/>
  <c r="S225" i="1"/>
  <c r="S223" i="1"/>
  <c r="S219" i="1"/>
  <c r="S218" i="1" s="1"/>
  <c r="S217" i="1" s="1"/>
  <c r="S212" i="1"/>
  <c r="S209" i="1"/>
  <c r="S207" i="1"/>
  <c r="S205" i="1"/>
  <c r="S203" i="1"/>
  <c r="S201" i="1"/>
  <c r="S199" i="1"/>
  <c r="S197" i="1"/>
  <c r="S187" i="1"/>
  <c r="S186" i="1" s="1"/>
  <c r="S183" i="1"/>
  <c r="S178" i="1"/>
  <c r="S175" i="1"/>
  <c r="S173" i="1"/>
  <c r="S170" i="1"/>
  <c r="S168" i="1"/>
  <c r="S166" i="1"/>
  <c r="S163" i="1"/>
  <c r="S162" i="1" s="1"/>
  <c r="S160" i="1"/>
  <c r="S158" i="1"/>
  <c r="S156" i="1"/>
  <c r="S154" i="1"/>
  <c r="S151" i="1"/>
  <c r="S149" i="1"/>
  <c r="S147" i="1"/>
  <c r="S144" i="1"/>
  <c r="S142" i="1"/>
  <c r="S140" i="1"/>
  <c r="S136" i="1"/>
  <c r="S134" i="1"/>
  <c r="S133" i="1"/>
  <c r="S130" i="1"/>
  <c r="S123" i="1"/>
  <c r="S120" i="1"/>
  <c r="S117" i="1"/>
  <c r="S115" i="1"/>
  <c r="S113" i="1"/>
  <c r="S106" i="1"/>
  <c r="S99" i="1"/>
  <c r="S98" i="1" s="1"/>
  <c r="S96" i="1"/>
  <c r="S94" i="1"/>
  <c r="S93" i="1"/>
  <c r="S91" i="1"/>
  <c r="S89" i="1"/>
  <c r="S87" i="1"/>
  <c r="S84" i="1"/>
  <c r="S81" i="1"/>
  <c r="S79" i="1"/>
  <c r="S77" i="1"/>
  <c r="S75" i="1"/>
  <c r="S72" i="1"/>
  <c r="S70" i="1"/>
  <c r="S67" i="1"/>
  <c r="S64" i="1"/>
  <c r="S61" i="1"/>
  <c r="S59" i="1"/>
  <c r="S57" i="1"/>
  <c r="S55" i="1"/>
  <c r="S53" i="1"/>
  <c r="S51" i="1"/>
  <c r="S49" i="1"/>
  <c r="S45" i="1"/>
  <c r="S43" i="1"/>
  <c r="S41" i="1"/>
  <c r="S29" i="1"/>
  <c r="S28" i="1"/>
  <c r="S25" i="1"/>
  <c r="S23" i="1"/>
  <c r="S21" i="1"/>
  <c r="S15" i="1"/>
  <c r="S13" i="1"/>
  <c r="U296" i="1"/>
  <c r="U294" i="1"/>
  <c r="R283" i="1" l="1"/>
  <c r="R98" i="1"/>
  <c r="R47" i="1" s="1"/>
  <c r="R48" i="1"/>
  <c r="I83" i="1"/>
  <c r="F12" i="1"/>
  <c r="R40" i="1"/>
  <c r="M74" i="1"/>
  <c r="R172" i="1"/>
  <c r="P98" i="1"/>
  <c r="P146" i="1"/>
  <c r="O93" i="1"/>
  <c r="K69" i="1"/>
  <c r="J233" i="1"/>
  <c r="E133" i="1"/>
  <c r="I165" i="1"/>
  <c r="E289" i="1"/>
  <c r="E242" i="1"/>
  <c r="P153" i="1"/>
  <c r="N289" i="1"/>
  <c r="I139" i="1"/>
  <c r="N298" i="1"/>
  <c r="M63" i="1"/>
  <c r="J74" i="1"/>
  <c r="Q233" i="1"/>
  <c r="E112" i="1"/>
  <c r="M83" i="1"/>
  <c r="S40" i="1"/>
  <c r="S298" i="1"/>
  <c r="M40" i="1"/>
  <c r="M69" i="1"/>
  <c r="R165" i="1"/>
  <c r="O153" i="1"/>
  <c r="L233" i="1"/>
  <c r="S83" i="1"/>
  <c r="R83" i="1"/>
  <c r="R93" i="1"/>
  <c r="R139" i="1"/>
  <c r="Q40" i="1"/>
  <c r="Q69" i="1"/>
  <c r="P139" i="1"/>
  <c r="P289" i="1"/>
  <c r="K233" i="1"/>
  <c r="K289" i="1"/>
  <c r="I283" i="1"/>
  <c r="Q172" i="1"/>
  <c r="Q93" i="1"/>
  <c r="Q74" i="1"/>
  <c r="Q63" i="1"/>
  <c r="P283" i="1"/>
  <c r="P242" i="1"/>
  <c r="P172" i="1"/>
  <c r="O133" i="1"/>
  <c r="O83" i="1"/>
  <c r="N283" i="1"/>
  <c r="N98" i="1"/>
  <c r="F63" i="1"/>
  <c r="M305" i="1"/>
  <c r="S153" i="1"/>
  <c r="R249" i="1"/>
  <c r="R289" i="1"/>
  <c r="Q48" i="1"/>
  <c r="O48" i="1"/>
  <c r="O63" i="1"/>
  <c r="N172" i="1"/>
  <c r="L249" i="1"/>
  <c r="J139" i="1"/>
  <c r="J172" i="1"/>
  <c r="F74" i="1"/>
  <c r="E69" i="1"/>
  <c r="S305" i="1"/>
  <c r="P233" i="1"/>
  <c r="O74" i="1"/>
  <c r="O139" i="1"/>
  <c r="O222" i="1"/>
  <c r="L289" i="1"/>
  <c r="K172" i="1"/>
  <c r="J93" i="1"/>
  <c r="J249" i="1"/>
  <c r="I93" i="1"/>
  <c r="F83" i="1"/>
  <c r="F233" i="1"/>
  <c r="S74" i="1"/>
  <c r="S233" i="1"/>
  <c r="R146" i="1"/>
  <c r="Q139" i="1"/>
  <c r="P74" i="1"/>
  <c r="P196" i="1"/>
  <c r="P298" i="1"/>
  <c r="O249" i="1"/>
  <c r="O298" i="1"/>
  <c r="N112" i="1"/>
  <c r="K48" i="1"/>
  <c r="F48" i="1"/>
  <c r="F93" i="1"/>
  <c r="E74" i="1"/>
  <c r="E153" i="1"/>
  <c r="E262" i="1"/>
  <c r="O172" i="1"/>
  <c r="O233" i="1"/>
  <c r="M196" i="1"/>
  <c r="I305" i="1"/>
  <c r="S69" i="1"/>
  <c r="S139" i="1"/>
  <c r="R74" i="1"/>
  <c r="R153" i="1"/>
  <c r="R186" i="1"/>
  <c r="R233" i="1"/>
  <c r="Q98" i="1"/>
  <c r="Q133" i="1"/>
  <c r="Q242" i="1"/>
  <c r="P133" i="1"/>
  <c r="O98" i="1"/>
  <c r="N48" i="1"/>
  <c r="N63" i="1"/>
  <c r="N74" i="1"/>
  <c r="N93" i="1"/>
  <c r="N249" i="1"/>
  <c r="M298" i="1"/>
  <c r="L93" i="1"/>
  <c r="K133" i="1"/>
  <c r="K146" i="1"/>
  <c r="K249" i="1"/>
  <c r="K298" i="1"/>
  <c r="I98" i="1"/>
  <c r="I146" i="1"/>
  <c r="I249" i="1"/>
  <c r="F69" i="1"/>
  <c r="F98" i="1"/>
  <c r="E93" i="1"/>
  <c r="E196" i="1"/>
  <c r="E233" i="1"/>
  <c r="E249" i="1"/>
  <c r="E283" i="1"/>
  <c r="E305" i="1"/>
  <c r="E297" i="1" s="1"/>
  <c r="N186" i="1"/>
  <c r="K186" i="1"/>
  <c r="J186" i="1"/>
  <c r="L186" i="1"/>
  <c r="L172" i="1"/>
  <c r="L133" i="1"/>
  <c r="L98" i="1"/>
  <c r="L48" i="1"/>
  <c r="F305" i="1"/>
  <c r="K305" i="1"/>
  <c r="K297" i="1" s="1"/>
  <c r="K196" i="1"/>
  <c r="K153" i="1"/>
  <c r="K139" i="1"/>
  <c r="K98" i="1"/>
  <c r="K93" i="1"/>
  <c r="K74" i="1"/>
  <c r="K40" i="1"/>
  <c r="K12" i="1"/>
  <c r="J153" i="1"/>
  <c r="J98" i="1"/>
  <c r="J48" i="1"/>
  <c r="J40" i="1"/>
  <c r="F298" i="1"/>
  <c r="I48" i="1"/>
  <c r="I12" i="1"/>
  <c r="F289" i="1"/>
  <c r="F133" i="1"/>
  <c r="E48" i="1"/>
  <c r="E12" i="1"/>
  <c r="S297" i="1"/>
  <c r="J112" i="1"/>
  <c r="Q83" i="1"/>
  <c r="Q146" i="1"/>
  <c r="K112" i="1"/>
  <c r="J305" i="1"/>
  <c r="I112" i="1"/>
  <c r="I289" i="1"/>
  <c r="F172" i="1"/>
  <c r="P222" i="1"/>
  <c r="M222" i="1"/>
  <c r="S172" i="1"/>
  <c r="S262" i="1"/>
  <c r="S146" i="1"/>
  <c r="S289" i="1"/>
  <c r="R222" i="1"/>
  <c r="Q153" i="1"/>
  <c r="P48" i="1"/>
  <c r="P165" i="1"/>
  <c r="O262" i="1"/>
  <c r="O289" i="1"/>
  <c r="N262" i="1"/>
  <c r="L40" i="1"/>
  <c r="L196" i="1"/>
  <c r="L222" i="1"/>
  <c r="K83" i="1"/>
  <c r="J133" i="1"/>
  <c r="J222" i="1"/>
  <c r="I298" i="1"/>
  <c r="I297" i="1" s="1"/>
  <c r="F146" i="1"/>
  <c r="F242" i="1"/>
  <c r="Q112" i="1"/>
  <c r="P40" i="1"/>
  <c r="M93" i="1"/>
  <c r="M249" i="1"/>
  <c r="K165" i="1"/>
  <c r="I262" i="1"/>
  <c r="S63" i="1"/>
  <c r="S242" i="1"/>
  <c r="R12" i="1"/>
  <c r="R11" i="1" s="1"/>
  <c r="R196" i="1"/>
  <c r="Q262" i="1"/>
  <c r="Q289" i="1"/>
  <c r="P305" i="1"/>
  <c r="P297" i="1" s="1"/>
  <c r="O40" i="1"/>
  <c r="O242" i="1"/>
  <c r="N12" i="1"/>
  <c r="N146" i="1"/>
  <c r="N242" i="1"/>
  <c r="M12" i="1"/>
  <c r="M11" i="1" s="1"/>
  <c r="M48" i="1"/>
  <c r="L69" i="1"/>
  <c r="J196" i="1"/>
  <c r="I40" i="1"/>
  <c r="I153" i="1"/>
  <c r="F153" i="1"/>
  <c r="F262" i="1"/>
  <c r="E222" i="1"/>
  <c r="E11" i="1"/>
  <c r="L139" i="1"/>
  <c r="L165" i="1"/>
  <c r="J165" i="1"/>
  <c r="F186" i="1"/>
  <c r="E139" i="1"/>
  <c r="S249" i="1"/>
  <c r="R112" i="1"/>
  <c r="P12" i="1"/>
  <c r="O12" i="1"/>
  <c r="O196" i="1"/>
  <c r="M146" i="1"/>
  <c r="L305" i="1"/>
  <c r="L297" i="1" s="1"/>
  <c r="K262" i="1"/>
  <c r="I222" i="1"/>
  <c r="F112" i="1"/>
  <c r="F196" i="1"/>
  <c r="F222" i="1"/>
  <c r="F249" i="1"/>
  <c r="N83" i="1"/>
  <c r="N153" i="1"/>
  <c r="M172" i="1"/>
  <c r="S222" i="1"/>
  <c r="Q196" i="1"/>
  <c r="P83" i="1"/>
  <c r="O165" i="1"/>
  <c r="M153" i="1"/>
  <c r="M289" i="1"/>
  <c r="J12" i="1"/>
  <c r="J11" i="1" s="1"/>
  <c r="S112" i="1"/>
  <c r="P262" i="1"/>
  <c r="I196" i="1"/>
  <c r="S12" i="1"/>
  <c r="S48" i="1"/>
  <c r="S196" i="1"/>
  <c r="R262" i="1"/>
  <c r="Q12" i="1"/>
  <c r="Q165" i="1"/>
  <c r="O305" i="1"/>
  <c r="N196" i="1"/>
  <c r="N222" i="1"/>
  <c r="N305" i="1"/>
  <c r="M242" i="1"/>
  <c r="L12" i="1"/>
  <c r="R242" i="1"/>
  <c r="P63" i="1"/>
  <c r="P186" i="1"/>
  <c r="O112" i="1"/>
  <c r="N133" i="1"/>
  <c r="M112" i="1"/>
  <c r="M262" i="1"/>
  <c r="M221" i="1" s="1"/>
  <c r="L262" i="1"/>
  <c r="K222" i="1"/>
  <c r="J146" i="1"/>
  <c r="J262" i="1"/>
  <c r="J289" i="1"/>
  <c r="F139" i="1"/>
  <c r="F165" i="1"/>
  <c r="P112" i="1"/>
  <c r="S165" i="1"/>
  <c r="R63" i="1"/>
  <c r="P93" i="1"/>
  <c r="P249" i="1"/>
  <c r="O146" i="1"/>
  <c r="N40" i="1"/>
  <c r="N69" i="1"/>
  <c r="N139" i="1"/>
  <c r="N165" i="1"/>
  <c r="M133" i="1"/>
  <c r="L83" i="1"/>
  <c r="L112" i="1"/>
  <c r="L153" i="1"/>
  <c r="L242" i="1"/>
  <c r="J83" i="1"/>
  <c r="J242" i="1"/>
  <c r="J298" i="1"/>
  <c r="J297" i="1" s="1"/>
  <c r="I233" i="1"/>
  <c r="F11" i="1"/>
  <c r="G296" i="1"/>
  <c r="G295" i="1" s="1"/>
  <c r="T295" i="1"/>
  <c r="U295" i="1"/>
  <c r="U27" i="1"/>
  <c r="U26" i="1"/>
  <c r="T25" i="1"/>
  <c r="U34" i="1"/>
  <c r="U135" i="1"/>
  <c r="G135" i="1"/>
  <c r="G134" i="1" s="1"/>
  <c r="T134" i="1"/>
  <c r="H134" i="1"/>
  <c r="D134" i="1"/>
  <c r="T267" i="1"/>
  <c r="U268" i="1"/>
  <c r="U267" i="1" s="1"/>
  <c r="G268" i="1"/>
  <c r="G267" i="1" s="1"/>
  <c r="H267" i="1"/>
  <c r="D267" i="1"/>
  <c r="H316" i="1"/>
  <c r="H314" i="1"/>
  <c r="H312" i="1"/>
  <c r="H311" i="1" s="1"/>
  <c r="H310" i="1"/>
  <c r="H309" i="1" s="1"/>
  <c r="H306" i="1"/>
  <c r="H303" i="1"/>
  <c r="H301" i="1"/>
  <c r="H299" i="1"/>
  <c r="H293" i="1"/>
  <c r="H290" i="1"/>
  <c r="H287" i="1"/>
  <c r="H284" i="1"/>
  <c r="H278" i="1"/>
  <c r="H276" i="1"/>
  <c r="H274" i="1"/>
  <c r="H272" i="1"/>
  <c r="H269" i="1"/>
  <c r="H265" i="1"/>
  <c r="H263" i="1"/>
  <c r="H260" i="1"/>
  <c r="H258" i="1"/>
  <c r="H256" i="1"/>
  <c r="H254" i="1"/>
  <c r="H252" i="1"/>
  <c r="H250" i="1"/>
  <c r="H247" i="1"/>
  <c r="H245" i="1"/>
  <c r="H243" i="1"/>
  <c r="H240" i="1"/>
  <c r="H238" i="1"/>
  <c r="H236" i="1"/>
  <c r="H234" i="1"/>
  <c r="H231" i="1"/>
  <c r="H229" i="1"/>
  <c r="H227" i="1"/>
  <c r="H225" i="1"/>
  <c r="H223" i="1"/>
  <c r="H219" i="1"/>
  <c r="H218" i="1" s="1"/>
  <c r="H217" i="1" s="1"/>
  <c r="H212" i="1"/>
  <c r="H209" i="1"/>
  <c r="H207" i="1"/>
  <c r="H205" i="1"/>
  <c r="H203" i="1"/>
  <c r="H201" i="1"/>
  <c r="H199" i="1"/>
  <c r="H197" i="1"/>
  <c r="H192" i="1"/>
  <c r="H187" i="1"/>
  <c r="H183" i="1"/>
  <c r="H178" i="1"/>
  <c r="H175" i="1"/>
  <c r="H173" i="1"/>
  <c r="H170" i="1"/>
  <c r="H168" i="1"/>
  <c r="H166" i="1"/>
  <c r="H163" i="1"/>
  <c r="H162" i="1" s="1"/>
  <c r="H160" i="1"/>
  <c r="H158" i="1"/>
  <c r="H156" i="1"/>
  <c r="H154" i="1"/>
  <c r="H151" i="1"/>
  <c r="H149" i="1"/>
  <c r="H147" i="1"/>
  <c r="H144" i="1"/>
  <c r="H142" i="1"/>
  <c r="H140" i="1"/>
  <c r="H136" i="1"/>
  <c r="H133" i="1" s="1"/>
  <c r="H130" i="1"/>
  <c r="H123" i="1"/>
  <c r="H120" i="1"/>
  <c r="H117" i="1"/>
  <c r="H115" i="1" s="1"/>
  <c r="H113" i="1"/>
  <c r="H106" i="1"/>
  <c r="H99" i="1"/>
  <c r="H96" i="1"/>
  <c r="H94" i="1"/>
  <c r="H91" i="1"/>
  <c r="H89" i="1"/>
  <c r="H87" i="1"/>
  <c r="H84" i="1"/>
  <c r="H81" i="1"/>
  <c r="H79" i="1"/>
  <c r="H77" i="1"/>
  <c r="H75" i="1"/>
  <c r="H72" i="1"/>
  <c r="H70" i="1"/>
  <c r="H67" i="1"/>
  <c r="H64" i="1"/>
  <c r="H61" i="1"/>
  <c r="H59" i="1"/>
  <c r="H57" i="1"/>
  <c r="H55" i="1"/>
  <c r="H53" i="1"/>
  <c r="H51" i="1"/>
  <c r="H49" i="1"/>
  <c r="H45" i="1"/>
  <c r="H43" i="1"/>
  <c r="H41" i="1"/>
  <c r="H37" i="1"/>
  <c r="H36" i="1" s="1"/>
  <c r="H29" i="1"/>
  <c r="H28" i="1" s="1"/>
  <c r="H25" i="1"/>
  <c r="H23" i="1"/>
  <c r="H13" i="1"/>
  <c r="D316" i="1"/>
  <c r="D314" i="1"/>
  <c r="D312" i="1"/>
  <c r="D311" i="1" s="1"/>
  <c r="D310" i="1"/>
  <c r="D309" i="1" s="1"/>
  <c r="D306" i="1"/>
  <c r="D303" i="1"/>
  <c r="D301" i="1"/>
  <c r="D299" i="1"/>
  <c r="D293" i="1"/>
  <c r="D290" i="1"/>
  <c r="D287" i="1"/>
  <c r="D284" i="1"/>
  <c r="D278" i="1"/>
  <c r="D276" i="1"/>
  <c r="D274" i="1"/>
  <c r="D272" i="1"/>
  <c r="D269" i="1"/>
  <c r="D265" i="1"/>
  <c r="D263" i="1"/>
  <c r="D260" i="1"/>
  <c r="D258" i="1"/>
  <c r="D256" i="1"/>
  <c r="D254" i="1"/>
  <c r="D252" i="1"/>
  <c r="D250" i="1"/>
  <c r="D247" i="1"/>
  <c r="D245" i="1"/>
  <c r="D243" i="1"/>
  <c r="D240" i="1"/>
  <c r="D238" i="1"/>
  <c r="D236" i="1"/>
  <c r="D234" i="1"/>
  <c r="D231" i="1"/>
  <c r="D229" i="1"/>
  <c r="D227" i="1"/>
  <c r="D225" i="1"/>
  <c r="D223" i="1"/>
  <c r="D219" i="1"/>
  <c r="D218" i="1" s="1"/>
  <c r="D217" i="1" s="1"/>
  <c r="D212" i="1"/>
  <c r="D209" i="1"/>
  <c r="D207" i="1"/>
  <c r="D205" i="1"/>
  <c r="D203" i="1"/>
  <c r="D201" i="1"/>
  <c r="D199" i="1"/>
  <c r="D197" i="1"/>
  <c r="D192" i="1"/>
  <c r="D187" i="1"/>
  <c r="D183" i="1"/>
  <c r="D178" i="1"/>
  <c r="D175" i="1"/>
  <c r="D173" i="1"/>
  <c r="D170" i="1"/>
  <c r="D168" i="1"/>
  <c r="D166" i="1"/>
  <c r="D163" i="1"/>
  <c r="D162" i="1" s="1"/>
  <c r="D160" i="1"/>
  <c r="D158" i="1"/>
  <c r="D156" i="1"/>
  <c r="D154" i="1"/>
  <c r="D151" i="1"/>
  <c r="D149" i="1"/>
  <c r="D147" i="1"/>
  <c r="D144" i="1"/>
  <c r="D142" i="1"/>
  <c r="D140" i="1"/>
  <c r="D136" i="1"/>
  <c r="D133" i="1" s="1"/>
  <c r="D130" i="1"/>
  <c r="D123" i="1"/>
  <c r="D120" i="1"/>
  <c r="D117" i="1"/>
  <c r="D115" i="1" s="1"/>
  <c r="D113" i="1"/>
  <c r="D106" i="1"/>
  <c r="D99" i="1"/>
  <c r="D96" i="1"/>
  <c r="D94" i="1"/>
  <c r="D91" i="1"/>
  <c r="D89" i="1"/>
  <c r="D87" i="1"/>
  <c r="D84" i="1"/>
  <c r="D81" i="1"/>
  <c r="D79" i="1"/>
  <c r="D77" i="1"/>
  <c r="D75" i="1"/>
  <c r="D72" i="1"/>
  <c r="D70" i="1"/>
  <c r="D67" i="1"/>
  <c r="D64" i="1"/>
  <c r="D61" i="1"/>
  <c r="D59" i="1"/>
  <c r="D57" i="1"/>
  <c r="D55" i="1"/>
  <c r="D53" i="1"/>
  <c r="D51" i="1"/>
  <c r="D49" i="1"/>
  <c r="D45" i="1"/>
  <c r="D43" i="1"/>
  <c r="D41" i="1"/>
  <c r="D37" i="1"/>
  <c r="D36" i="1" s="1"/>
  <c r="D29" i="1"/>
  <c r="D28" i="1" s="1"/>
  <c r="D25" i="1"/>
  <c r="D23" i="1"/>
  <c r="D13" i="1"/>
  <c r="G216" i="1"/>
  <c r="G215" i="1"/>
  <c r="G213" i="1"/>
  <c r="G211" i="1"/>
  <c r="G220" i="1"/>
  <c r="G217" i="1" s="1"/>
  <c r="U273" i="1"/>
  <c r="U275" i="1"/>
  <c r="U270" i="1"/>
  <c r="U271" i="1"/>
  <c r="T269" i="1"/>
  <c r="T256" i="1"/>
  <c r="T254" i="1"/>
  <c r="T252" i="1"/>
  <c r="T250" i="1"/>
  <c r="G294" i="1"/>
  <c r="G293" i="1" s="1"/>
  <c r="G292" i="1"/>
  <c r="G291" i="1"/>
  <c r="G288" i="1"/>
  <c r="G287" i="1" s="1"/>
  <c r="G286" i="1"/>
  <c r="G285" i="1"/>
  <c r="G282" i="1"/>
  <c r="G281" i="1" s="1"/>
  <c r="G280" i="1" s="1"/>
  <c r="G279" i="1"/>
  <c r="G278" i="1" s="1"/>
  <c r="G277" i="1"/>
  <c r="G276" i="1" s="1"/>
  <c r="G275" i="1"/>
  <c r="G274" i="1" s="1"/>
  <c r="G273" i="1"/>
  <c r="G272" i="1" s="1"/>
  <c r="G271" i="1"/>
  <c r="G270" i="1"/>
  <c r="G266" i="1"/>
  <c r="G265" i="1" s="1"/>
  <c r="G264" i="1"/>
  <c r="G263" i="1" s="1"/>
  <c r="G261" i="1"/>
  <c r="G260" i="1" s="1"/>
  <c r="G259" i="1"/>
  <c r="G258" i="1" s="1"/>
  <c r="G257" i="1"/>
  <c r="G256" i="1" s="1"/>
  <c r="G255" i="1"/>
  <c r="G254" i="1" s="1"/>
  <c r="G253" i="1"/>
  <c r="G252" i="1" s="1"/>
  <c r="G251" i="1"/>
  <c r="G250" i="1" s="1"/>
  <c r="G248" i="1"/>
  <c r="G247" i="1" s="1"/>
  <c r="G246" i="1"/>
  <c r="G245" i="1" s="1"/>
  <c r="G244" i="1"/>
  <c r="G243" i="1" s="1"/>
  <c r="G241" i="1"/>
  <c r="G240" i="1" s="1"/>
  <c r="G239" i="1"/>
  <c r="G238" i="1" s="1"/>
  <c r="G237" i="1"/>
  <c r="G236" i="1" s="1"/>
  <c r="G235" i="1"/>
  <c r="G234" i="1" s="1"/>
  <c r="G232" i="1"/>
  <c r="G231" i="1" s="1"/>
  <c r="G230" i="1"/>
  <c r="G229" i="1" s="1"/>
  <c r="G228" i="1"/>
  <c r="G227" i="1" s="1"/>
  <c r="G226" i="1"/>
  <c r="G225" i="1" s="1"/>
  <c r="G224" i="1"/>
  <c r="G223" i="1" s="1"/>
  <c r="T247" i="1"/>
  <c r="G300" i="1"/>
  <c r="G299" i="1" s="1"/>
  <c r="G317" i="1"/>
  <c r="G316" i="1" s="1"/>
  <c r="G315" i="1"/>
  <c r="G314" i="1" s="1"/>
  <c r="G313" i="1"/>
  <c r="G312" i="1"/>
  <c r="G310" i="1"/>
  <c r="G309" i="1" s="1"/>
  <c r="G308" i="1"/>
  <c r="G307" i="1"/>
  <c r="G304" i="1"/>
  <c r="G303" i="1" s="1"/>
  <c r="G302" i="1"/>
  <c r="G301" i="1" s="1"/>
  <c r="G210" i="1"/>
  <c r="G208" i="1"/>
  <c r="G207" i="1" s="1"/>
  <c r="G206" i="1"/>
  <c r="G205" i="1" s="1"/>
  <c r="G204" i="1"/>
  <c r="G203" i="1" s="1"/>
  <c r="G202" i="1"/>
  <c r="G201" i="1" s="1"/>
  <c r="G200" i="1"/>
  <c r="G199" i="1" s="1"/>
  <c r="G198" i="1"/>
  <c r="G197" i="1" s="1"/>
  <c r="G195" i="1"/>
  <c r="G194" i="1"/>
  <c r="G192" i="1" s="1"/>
  <c r="G191" i="1"/>
  <c r="G190" i="1"/>
  <c r="G189" i="1"/>
  <c r="G188" i="1"/>
  <c r="G185" i="1"/>
  <c r="G184" i="1"/>
  <c r="G182" i="1"/>
  <c r="G181" i="1"/>
  <c r="G180" i="1"/>
  <c r="G179" i="1"/>
  <c r="G177" i="1"/>
  <c r="G176" i="1"/>
  <c r="G174" i="1"/>
  <c r="G173" i="1" s="1"/>
  <c r="G171" i="1"/>
  <c r="G170" i="1" s="1"/>
  <c r="G169" i="1"/>
  <c r="G168" i="1" s="1"/>
  <c r="G167" i="1"/>
  <c r="G166" i="1" s="1"/>
  <c r="G164" i="1"/>
  <c r="G163" i="1" s="1"/>
  <c r="G162" i="1" s="1"/>
  <c r="G161" i="1"/>
  <c r="G160" i="1" s="1"/>
  <c r="G159" i="1"/>
  <c r="G158" i="1" s="1"/>
  <c r="G157" i="1"/>
  <c r="G156" i="1" s="1"/>
  <c r="G155" i="1"/>
  <c r="G154" i="1" s="1"/>
  <c r="G152" i="1"/>
  <c r="G151" i="1" s="1"/>
  <c r="G150" i="1"/>
  <c r="G149" i="1" s="1"/>
  <c r="G148" i="1"/>
  <c r="G147" i="1" s="1"/>
  <c r="G145" i="1"/>
  <c r="G144" i="1" s="1"/>
  <c r="G143" i="1"/>
  <c r="G142" i="1" s="1"/>
  <c r="G141" i="1"/>
  <c r="G140" i="1" s="1"/>
  <c r="G137" i="1"/>
  <c r="G136" i="1" s="1"/>
  <c r="G132" i="1"/>
  <c r="G131" i="1"/>
  <c r="G129" i="1"/>
  <c r="G128" i="1"/>
  <c r="G127" i="1"/>
  <c r="G126" i="1"/>
  <c r="G125" i="1"/>
  <c r="G124" i="1"/>
  <c r="G122" i="1"/>
  <c r="G121" i="1"/>
  <c r="G119" i="1"/>
  <c r="G118" i="1"/>
  <c r="G116" i="1"/>
  <c r="G115" i="1" s="1"/>
  <c r="G114" i="1"/>
  <c r="G113" i="1" s="1"/>
  <c r="G111" i="1"/>
  <c r="G110" i="1"/>
  <c r="G109" i="1"/>
  <c r="G108" i="1"/>
  <c r="G107" i="1"/>
  <c r="G105" i="1"/>
  <c r="G104" i="1"/>
  <c r="G103" i="1"/>
  <c r="G102" i="1"/>
  <c r="G101" i="1"/>
  <c r="G100" i="1"/>
  <c r="G97" i="1"/>
  <c r="G96" i="1" s="1"/>
  <c r="G95" i="1"/>
  <c r="G94" i="1" s="1"/>
  <c r="G92" i="1"/>
  <c r="G91" i="1" s="1"/>
  <c r="G90" i="1"/>
  <c r="G89" i="1" s="1"/>
  <c r="G88" i="1"/>
  <c r="G87" i="1" s="1"/>
  <c r="G86" i="1"/>
  <c r="G85" i="1"/>
  <c r="G82" i="1"/>
  <c r="G81" i="1" s="1"/>
  <c r="G80" i="1"/>
  <c r="G79" i="1" s="1"/>
  <c r="G78" i="1"/>
  <c r="G77" i="1" s="1"/>
  <c r="G76" i="1"/>
  <c r="G75" i="1" s="1"/>
  <c r="G73" i="1"/>
  <c r="G72" i="1" s="1"/>
  <c r="G71" i="1"/>
  <c r="G70" i="1" s="1"/>
  <c r="G68" i="1"/>
  <c r="G67" i="1" s="1"/>
  <c r="G66" i="1"/>
  <c r="G65" i="1"/>
  <c r="G62" i="1"/>
  <c r="G61" i="1" s="1"/>
  <c r="G60" i="1"/>
  <c r="G59" i="1"/>
  <c r="G58" i="1"/>
  <c r="G57" i="1" s="1"/>
  <c r="G56" i="1"/>
  <c r="G55" i="1" s="1"/>
  <c r="G54" i="1"/>
  <c r="G53" i="1" s="1"/>
  <c r="G52" i="1"/>
  <c r="G51" i="1" s="1"/>
  <c r="G50" i="1"/>
  <c r="G49" i="1" s="1"/>
  <c r="G46" i="1"/>
  <c r="G45" i="1" s="1"/>
  <c r="G44" i="1"/>
  <c r="G43" i="1" s="1"/>
  <c r="G42" i="1"/>
  <c r="G41" i="1" s="1"/>
  <c r="G39" i="1"/>
  <c r="G35" i="1"/>
  <c r="G34" i="1"/>
  <c r="G33" i="1"/>
  <c r="G32" i="1"/>
  <c r="G31" i="1"/>
  <c r="G30" i="1"/>
  <c r="G27" i="1"/>
  <c r="G26" i="1"/>
  <c r="G24" i="1"/>
  <c r="G23" i="1" s="1"/>
  <c r="G22" i="1"/>
  <c r="G21" i="1" s="1"/>
  <c r="G20" i="1"/>
  <c r="G19" i="1"/>
  <c r="G18" i="1"/>
  <c r="G17" i="1"/>
  <c r="G16" i="1"/>
  <c r="G14" i="1"/>
  <c r="G13" i="1" s="1"/>
  <c r="R221" i="1" l="1"/>
  <c r="R138" i="1"/>
  <c r="I221" i="1"/>
  <c r="S138" i="1"/>
  <c r="M297" i="1"/>
  <c r="J138" i="1"/>
  <c r="Q11" i="1"/>
  <c r="S221" i="1"/>
  <c r="S11" i="1"/>
  <c r="N297" i="1"/>
  <c r="E138" i="1"/>
  <c r="E47" i="1"/>
  <c r="Q138" i="1"/>
  <c r="K11" i="1"/>
  <c r="L11" i="1"/>
  <c r="O297" i="1"/>
  <c r="O47" i="1"/>
  <c r="N47" i="1"/>
  <c r="F297" i="1"/>
  <c r="N138" i="1"/>
  <c r="M138" i="1"/>
  <c r="P138" i="1"/>
  <c r="S47" i="1"/>
  <c r="O11" i="1"/>
  <c r="K138" i="1"/>
  <c r="Q47" i="1"/>
  <c r="Q10" i="1" s="1"/>
  <c r="O138" i="1"/>
  <c r="I138" i="1"/>
  <c r="P47" i="1"/>
  <c r="F47" i="1"/>
  <c r="M47" i="1"/>
  <c r="K47" i="1"/>
  <c r="N221" i="1"/>
  <c r="L221" i="1"/>
  <c r="L138" i="1"/>
  <c r="L47" i="1"/>
  <c r="K221" i="1"/>
  <c r="J221" i="1"/>
  <c r="J47" i="1"/>
  <c r="I47" i="1"/>
  <c r="I11" i="1"/>
  <c r="F221" i="1"/>
  <c r="F138" i="1"/>
  <c r="G37" i="1"/>
  <c r="G36" i="1" s="1"/>
  <c r="E221" i="1"/>
  <c r="N11" i="1"/>
  <c r="P11" i="1"/>
  <c r="H262" i="1"/>
  <c r="U134" i="1"/>
  <c r="G133" i="1"/>
  <c r="H69" i="1"/>
  <c r="H98" i="1"/>
  <c r="D63" i="1"/>
  <c r="H242" i="1"/>
  <c r="H186" i="1"/>
  <c r="D222" i="1"/>
  <c r="D249" i="1"/>
  <c r="H83" i="1"/>
  <c r="D186" i="1"/>
  <c r="D283" i="1"/>
  <c r="D281" i="1" s="1"/>
  <c r="D280" i="1" s="1"/>
  <c r="H289" i="1"/>
  <c r="H40" i="1"/>
  <c r="D242" i="1"/>
  <c r="H165" i="1"/>
  <c r="D98" i="1"/>
  <c r="D233" i="1"/>
  <c r="D139" i="1"/>
  <c r="H146" i="1"/>
  <c r="D93" i="1"/>
  <c r="H233" i="1"/>
  <c r="D83" i="1"/>
  <c r="D21" i="1"/>
  <c r="D15" i="1" s="1"/>
  <c r="D12" i="1" s="1"/>
  <c r="H63" i="1"/>
  <c r="H74" i="1"/>
  <c r="H283" i="1"/>
  <c r="H281" i="1" s="1"/>
  <c r="H280" i="1" s="1"/>
  <c r="D74" i="1"/>
  <c r="D262" i="1"/>
  <c r="D305" i="1"/>
  <c r="H196" i="1"/>
  <c r="D40" i="1"/>
  <c r="D69" i="1"/>
  <c r="D165" i="1"/>
  <c r="H48" i="1"/>
  <c r="H172" i="1"/>
  <c r="D112" i="1"/>
  <c r="H112" i="1"/>
  <c r="H298" i="1"/>
  <c r="D146" i="1"/>
  <c r="D172" i="1"/>
  <c r="H21" i="1"/>
  <c r="H15" i="1" s="1"/>
  <c r="H12" i="1" s="1"/>
  <c r="H153" i="1"/>
  <c r="H305" i="1"/>
  <c r="D298" i="1"/>
  <c r="D48" i="1"/>
  <c r="D289" i="1"/>
  <c r="G120" i="1"/>
  <c r="D153" i="1"/>
  <c r="H249" i="1"/>
  <c r="H222" i="1"/>
  <c r="D196" i="1"/>
  <c r="H93" i="1"/>
  <c r="H139" i="1"/>
  <c r="G284" i="1"/>
  <c r="G283" i="1" s="1"/>
  <c r="G130" i="1"/>
  <c r="G212" i="1"/>
  <c r="G25" i="1"/>
  <c r="G290" i="1"/>
  <c r="G289" i="1" s="1"/>
  <c r="G64" i="1"/>
  <c r="G63" i="1" s="1"/>
  <c r="G84" i="1"/>
  <c r="G83" i="1" s="1"/>
  <c r="G222" i="1"/>
  <c r="G249" i="1"/>
  <c r="G233" i="1"/>
  <c r="G269" i="1"/>
  <c r="G262" i="1" s="1"/>
  <c r="U247" i="1"/>
  <c r="G242" i="1"/>
  <c r="G219" i="1"/>
  <c r="G29" i="1"/>
  <c r="G28" i="1" s="1"/>
  <c r="G209" i="1"/>
  <c r="G183" i="1"/>
  <c r="G15" i="1"/>
  <c r="G106" i="1"/>
  <c r="G117" i="1"/>
  <c r="G123" i="1"/>
  <c r="G311" i="1"/>
  <c r="G187" i="1"/>
  <c r="G175" i="1"/>
  <c r="G178" i="1"/>
  <c r="G306" i="1"/>
  <c r="G298" i="1"/>
  <c r="G40" i="1"/>
  <c r="G146" i="1"/>
  <c r="G74" i="1"/>
  <c r="G93" i="1"/>
  <c r="G165" i="1"/>
  <c r="G99" i="1"/>
  <c r="G139" i="1"/>
  <c r="G69" i="1"/>
  <c r="G153" i="1"/>
  <c r="G48" i="1"/>
  <c r="Q318" i="1" l="1"/>
  <c r="O10" i="1"/>
  <c r="H11" i="1"/>
  <c r="D11" i="1"/>
  <c r="D47" i="1"/>
  <c r="H221" i="1"/>
  <c r="D138" i="1"/>
  <c r="H297" i="1"/>
  <c r="H47" i="1"/>
  <c r="D221" i="1"/>
  <c r="H138" i="1"/>
  <c r="D297" i="1"/>
  <c r="G12" i="1"/>
  <c r="G11" i="1" s="1"/>
  <c r="G196" i="1"/>
  <c r="G172" i="1"/>
  <c r="G186" i="1"/>
  <c r="G221" i="1"/>
  <c r="G305" i="1"/>
  <c r="G297" i="1" s="1"/>
  <c r="G112" i="1"/>
  <c r="G218" i="1"/>
  <c r="G98" i="1"/>
  <c r="D10" i="1" l="1"/>
  <c r="D318" i="1" s="1"/>
  <c r="F10" i="1"/>
  <c r="F318" i="1" s="1"/>
  <c r="H10" i="1"/>
  <c r="H318" i="1" s="1"/>
  <c r="G138" i="1"/>
  <c r="G47" i="1"/>
  <c r="E10" i="1"/>
  <c r="E318" i="1" s="1"/>
  <c r="G10" i="1" l="1"/>
  <c r="G318" i="1" s="1"/>
  <c r="U20" i="1"/>
  <c r="U19" i="1"/>
  <c r="T115" i="1"/>
  <c r="T15" i="1"/>
  <c r="T219" i="1"/>
  <c r="T21" i="1"/>
  <c r="U25" i="1" l="1"/>
  <c r="U115" i="1"/>
  <c r="T281" i="1"/>
  <c r="T280" i="1" s="1"/>
  <c r="U282" i="1"/>
  <c r="T183" i="1"/>
  <c r="U185" i="1"/>
  <c r="U125" i="1"/>
  <c r="T187" i="1"/>
  <c r="U189" i="1"/>
  <c r="T130" i="1"/>
  <c r="T309" i="1"/>
  <c r="U310" i="1"/>
  <c r="T316" i="1"/>
  <c r="T314" i="1"/>
  <c r="T311" i="1"/>
  <c r="U281" i="1" l="1"/>
  <c r="U280" i="1"/>
  <c r="U309" i="1"/>
  <c r="U187" i="1"/>
  <c r="U315" i="1"/>
  <c r="U313" i="1"/>
  <c r="U308" i="1"/>
  <c r="U307" i="1"/>
  <c r="T91" i="1"/>
  <c r="T263" i="1"/>
  <c r="T203" i="1"/>
  <c r="T84" i="1"/>
  <c r="U86" i="1"/>
  <c r="U16" i="1"/>
  <c r="U17" i="1"/>
  <c r="V17" i="1" s="1"/>
  <c r="U18" i="1"/>
  <c r="U22" i="1"/>
  <c r="U21" i="1" s="1"/>
  <c r="U24" i="1"/>
  <c r="U30" i="1"/>
  <c r="U31" i="1"/>
  <c r="U32" i="1"/>
  <c r="U33" i="1"/>
  <c r="U35" i="1"/>
  <c r="U39" i="1"/>
  <c r="U37" i="1" s="1"/>
  <c r="U42" i="1"/>
  <c r="U44" i="1"/>
  <c r="U50" i="1"/>
  <c r="U52" i="1"/>
  <c r="U54" i="1"/>
  <c r="U56" i="1"/>
  <c r="U58" i="1"/>
  <c r="U60" i="1"/>
  <c r="U62" i="1"/>
  <c r="U65" i="1"/>
  <c r="U66" i="1"/>
  <c r="U68" i="1"/>
  <c r="U71" i="1"/>
  <c r="U73" i="1"/>
  <c r="U76" i="1"/>
  <c r="U78" i="1"/>
  <c r="U80" i="1"/>
  <c r="U82" i="1"/>
  <c r="U85" i="1"/>
  <c r="U88" i="1"/>
  <c r="U90" i="1"/>
  <c r="U92" i="1"/>
  <c r="U95" i="1"/>
  <c r="U97" i="1"/>
  <c r="U100" i="1"/>
  <c r="U101" i="1"/>
  <c r="U102" i="1"/>
  <c r="U103" i="1"/>
  <c r="U104" i="1"/>
  <c r="U105" i="1"/>
  <c r="U107" i="1"/>
  <c r="U108" i="1"/>
  <c r="U109" i="1"/>
  <c r="U110" i="1"/>
  <c r="U111" i="1"/>
  <c r="U114" i="1"/>
  <c r="U118" i="1"/>
  <c r="U119" i="1"/>
  <c r="U121" i="1"/>
  <c r="U122" i="1"/>
  <c r="U124" i="1"/>
  <c r="U126" i="1"/>
  <c r="U127" i="1"/>
  <c r="U128" i="1"/>
  <c r="U129" i="1"/>
  <c r="U131" i="1"/>
  <c r="U137" i="1"/>
  <c r="U141" i="1"/>
  <c r="U143" i="1"/>
  <c r="U145" i="1"/>
  <c r="U148" i="1"/>
  <c r="U150" i="1"/>
  <c r="U152" i="1"/>
  <c r="U155" i="1"/>
  <c r="U157" i="1"/>
  <c r="U159" i="1"/>
  <c r="U161" i="1"/>
  <c r="U164" i="1"/>
  <c r="U167" i="1"/>
  <c r="U169" i="1"/>
  <c r="U171" i="1"/>
  <c r="U174" i="1"/>
  <c r="U176" i="1"/>
  <c r="U177" i="1"/>
  <c r="U179" i="1"/>
  <c r="U180" i="1"/>
  <c r="U181" i="1"/>
  <c r="U182" i="1"/>
  <c r="U184" i="1"/>
  <c r="U188" i="1"/>
  <c r="U194" i="1"/>
  <c r="U195" i="1"/>
  <c r="U198" i="1"/>
  <c r="U200" i="1"/>
  <c r="U202" i="1"/>
  <c r="U206" i="1"/>
  <c r="U208" i="1"/>
  <c r="U210" i="1"/>
  <c r="U211" i="1"/>
  <c r="U213" i="1"/>
  <c r="U214" i="1"/>
  <c r="U215" i="1"/>
  <c r="U216" i="1"/>
  <c r="U220" i="1"/>
  <c r="U219" i="1" s="1"/>
  <c r="U224" i="1"/>
  <c r="U226" i="1"/>
  <c r="U228" i="1"/>
  <c r="U230" i="1"/>
  <c r="U232" i="1"/>
  <c r="U235" i="1"/>
  <c r="U237" i="1"/>
  <c r="U239" i="1"/>
  <c r="U241" i="1"/>
  <c r="U244" i="1"/>
  <c r="U246" i="1"/>
  <c r="U248" i="1"/>
  <c r="U251" i="1"/>
  <c r="U255" i="1"/>
  <c r="U257" i="1"/>
  <c r="U259" i="1"/>
  <c r="U261" i="1"/>
  <c r="U264" i="1"/>
  <c r="U266" i="1"/>
  <c r="U277" i="1"/>
  <c r="U279" i="1"/>
  <c r="U285" i="1"/>
  <c r="U286" i="1"/>
  <c r="U288" i="1"/>
  <c r="U291" i="1"/>
  <c r="U292" i="1"/>
  <c r="U300" i="1"/>
  <c r="U302" i="1"/>
  <c r="U304" i="1"/>
  <c r="U312" i="1"/>
  <c r="U317" i="1"/>
  <c r="U192" i="1" l="1"/>
  <c r="J10" i="1"/>
  <c r="K10" i="1"/>
  <c r="P10" i="1"/>
  <c r="S10" i="1"/>
  <c r="I10" i="1"/>
  <c r="N10" i="1"/>
  <c r="M10" i="1"/>
  <c r="L10" i="1"/>
  <c r="R10" i="1"/>
  <c r="U314" i="1"/>
  <c r="T306" i="1"/>
  <c r="T305" i="1" s="1"/>
  <c r="T303" i="1"/>
  <c r="T301" i="1"/>
  <c r="T299" i="1"/>
  <c r="T293" i="1"/>
  <c r="T290" i="1"/>
  <c r="T287" i="1"/>
  <c r="T284" i="1"/>
  <c r="T278" i="1"/>
  <c r="T276" i="1"/>
  <c r="T274" i="1"/>
  <c r="U274" i="1" s="1"/>
  <c r="T272" i="1"/>
  <c r="U272" i="1" s="1"/>
  <c r="T265" i="1"/>
  <c r="T260" i="1"/>
  <c r="T258" i="1"/>
  <c r="T245" i="1"/>
  <c r="T243" i="1"/>
  <c r="T240" i="1"/>
  <c r="T238" i="1"/>
  <c r="T236" i="1"/>
  <c r="T234" i="1"/>
  <c r="T231" i="1"/>
  <c r="T229" i="1"/>
  <c r="T227" i="1"/>
  <c r="T225" i="1"/>
  <c r="T223" i="1"/>
  <c r="T218" i="1"/>
  <c r="T217" i="1" s="1"/>
  <c r="T212" i="1"/>
  <c r="T209" i="1"/>
  <c r="T207" i="1"/>
  <c r="T205" i="1"/>
  <c r="T201" i="1"/>
  <c r="T199" i="1"/>
  <c r="T197" i="1"/>
  <c r="T186" i="1"/>
  <c r="T178" i="1"/>
  <c r="T175" i="1"/>
  <c r="T173" i="1"/>
  <c r="T170" i="1"/>
  <c r="T168" i="1"/>
  <c r="T166" i="1"/>
  <c r="T163" i="1"/>
  <c r="T162" i="1" s="1"/>
  <c r="T160" i="1"/>
  <c r="T158" i="1"/>
  <c r="T156" i="1"/>
  <c r="T154" i="1"/>
  <c r="T151" i="1"/>
  <c r="T149" i="1"/>
  <c r="T147" i="1"/>
  <c r="T144" i="1"/>
  <c r="T142" i="1"/>
  <c r="T140" i="1"/>
  <c r="T136" i="1"/>
  <c r="T133" i="1" s="1"/>
  <c r="T123" i="1"/>
  <c r="T120" i="1"/>
  <c r="T117" i="1"/>
  <c r="T113" i="1"/>
  <c r="T106" i="1"/>
  <c r="T99" i="1"/>
  <c r="T96" i="1"/>
  <c r="T94" i="1"/>
  <c r="T89" i="1"/>
  <c r="T87" i="1"/>
  <c r="T81" i="1"/>
  <c r="T79" i="1"/>
  <c r="T77" i="1"/>
  <c r="T75" i="1"/>
  <c r="T72" i="1"/>
  <c r="T70" i="1"/>
  <c r="T67" i="1"/>
  <c r="T64" i="1"/>
  <c r="T61" i="1"/>
  <c r="T59" i="1"/>
  <c r="T57" i="1"/>
  <c r="T55" i="1"/>
  <c r="T53" i="1"/>
  <c r="T51" i="1"/>
  <c r="T49" i="1"/>
  <c r="T45" i="1"/>
  <c r="T43" i="1"/>
  <c r="T41" i="1"/>
  <c r="T36" i="1"/>
  <c r="T29" i="1"/>
  <c r="T28" i="1" s="1"/>
  <c r="T23" i="1"/>
  <c r="T13" i="1"/>
  <c r="U13" i="1" s="1"/>
  <c r="U263" i="1"/>
  <c r="U91" i="1"/>
  <c r="T289" i="1" l="1"/>
  <c r="T262" i="1"/>
  <c r="T249" i="1"/>
  <c r="T112" i="1"/>
  <c r="T12" i="1"/>
  <c r="T83" i="1"/>
  <c r="T242" i="1"/>
  <c r="T196" i="1"/>
  <c r="U254" i="1"/>
  <c r="U258" i="1"/>
  <c r="U260" i="1"/>
  <c r="U276" i="1"/>
  <c r="U278" i="1"/>
  <c r="T93" i="1"/>
  <c r="U57" i="1"/>
  <c r="U70" i="1"/>
  <c r="U79" i="1"/>
  <c r="T233" i="1"/>
  <c r="T40" i="1"/>
  <c r="T63" i="1"/>
  <c r="T98" i="1"/>
  <c r="T146" i="1"/>
  <c r="U147" i="1"/>
  <c r="U156" i="1"/>
  <c r="U163" i="1"/>
  <c r="U173" i="1"/>
  <c r="U225" i="1"/>
  <c r="T139" i="1"/>
  <c r="T69" i="1"/>
  <c r="T283" i="1"/>
  <c r="U117" i="1"/>
  <c r="U96" i="1"/>
  <c r="U303" i="1"/>
  <c r="U306" i="1"/>
  <c r="U311" i="1"/>
  <c r="U136" i="1"/>
  <c r="U133" i="1" s="1"/>
  <c r="U256" i="1"/>
  <c r="U43" i="1"/>
  <c r="U36" i="1"/>
  <c r="U49" i="1"/>
  <c r="U59" i="1"/>
  <c r="U72" i="1"/>
  <c r="U81" i="1"/>
  <c r="U99" i="1"/>
  <c r="U120" i="1"/>
  <c r="U140" i="1"/>
  <c r="U149" i="1"/>
  <c r="U158" i="1"/>
  <c r="U166" i="1"/>
  <c r="U175" i="1"/>
  <c r="U197" i="1"/>
  <c r="U227" i="1"/>
  <c r="U229" i="1"/>
  <c r="U234" i="1"/>
  <c r="U236" i="1"/>
  <c r="U240" i="1"/>
  <c r="U284" i="1"/>
  <c r="U287" i="1"/>
  <c r="T222" i="1"/>
  <c r="U23" i="1"/>
  <c r="U53" i="1"/>
  <c r="U61" i="1"/>
  <c r="U75" i="1"/>
  <c r="U106" i="1"/>
  <c r="U123" i="1"/>
  <c r="U142" i="1"/>
  <c r="U151" i="1"/>
  <c r="U160" i="1"/>
  <c r="U168" i="1"/>
  <c r="U178" i="1"/>
  <c r="U199" i="1"/>
  <c r="U201" i="1"/>
  <c r="U205" i="1"/>
  <c r="U207" i="1"/>
  <c r="U209" i="1"/>
  <c r="U212" i="1"/>
  <c r="U290" i="1"/>
  <c r="U293" i="1"/>
  <c r="U299" i="1"/>
  <c r="U64" i="1"/>
  <c r="T48" i="1"/>
  <c r="T165" i="1"/>
  <c r="U250" i="1"/>
  <c r="U265" i="1"/>
  <c r="U269" i="1"/>
  <c r="U29" i="1"/>
  <c r="U87" i="1"/>
  <c r="U231" i="1"/>
  <c r="U238" i="1"/>
  <c r="U316" i="1"/>
  <c r="U15" i="1"/>
  <c r="U45" i="1"/>
  <c r="T74" i="1"/>
  <c r="T172" i="1"/>
  <c r="U55" i="1"/>
  <c r="U77" i="1"/>
  <c r="U89" i="1"/>
  <c r="U94" i="1"/>
  <c r="U113" i="1"/>
  <c r="U130" i="1"/>
  <c r="U144" i="1"/>
  <c r="U154" i="1"/>
  <c r="U162" i="1"/>
  <c r="U170" i="1"/>
  <c r="U183" i="1"/>
  <c r="U223" i="1"/>
  <c r="U243" i="1"/>
  <c r="U245" i="1"/>
  <c r="U301" i="1"/>
  <c r="U41" i="1"/>
  <c r="U51" i="1"/>
  <c r="U67" i="1"/>
  <c r="U84" i="1"/>
  <c r="T153" i="1"/>
  <c r="T298" i="1"/>
  <c r="U28" i="1"/>
  <c r="U12" i="1" l="1"/>
  <c r="U289" i="1"/>
  <c r="U262" i="1"/>
  <c r="T221" i="1"/>
  <c r="U221" i="1" s="1"/>
  <c r="T138" i="1"/>
  <c r="T297" i="1"/>
  <c r="T11" i="1"/>
  <c r="U98" i="1"/>
  <c r="U283" i="1"/>
  <c r="U153" i="1"/>
  <c r="U40" i="1"/>
  <c r="U63" i="1"/>
  <c r="U165" i="1"/>
  <c r="U112" i="1"/>
  <c r="U172" i="1"/>
  <c r="U93" i="1"/>
  <c r="U48" i="1"/>
  <c r="U249" i="1"/>
  <c r="T47" i="1"/>
  <c r="U298" i="1"/>
  <c r="U146" i="1"/>
  <c r="U74" i="1"/>
  <c r="U139" i="1"/>
  <c r="U233" i="1"/>
  <c r="U305" i="1"/>
  <c r="U242" i="1"/>
  <c r="U186" i="1"/>
  <c r="U222" i="1"/>
  <c r="U69" i="1"/>
  <c r="U217" i="1"/>
  <c r="U218" i="1"/>
  <c r="U196" i="1"/>
  <c r="U83" i="1"/>
  <c r="U11" i="1" l="1"/>
  <c r="V14" i="1" s="1"/>
  <c r="S318" i="1"/>
  <c r="R318" i="1"/>
  <c r="T10" i="1"/>
  <c r="U138" i="1"/>
  <c r="U297" i="1"/>
  <c r="U47" i="1"/>
  <c r="K318" i="1"/>
  <c r="P318" i="1"/>
  <c r="J318" i="1"/>
  <c r="N318" i="1"/>
  <c r="L318" i="1"/>
  <c r="M318" i="1"/>
  <c r="I318" i="1" l="1"/>
  <c r="T318" i="1"/>
  <c r="C8" i="1"/>
  <c r="O318" i="1"/>
  <c r="U10" i="1" l="1"/>
  <c r="U3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tc={214D0C9E-7C00-4834-8137-5EA0C117EE6C}</author>
    <author>tc={6135477E-3766-4816-90BB-5637EED9F6D8}</author>
  </authors>
  <commentList>
    <comment ref="D18" authorId="0" shapeId="0" xr:uid="{214D0C9E-7C00-4834-8137-5EA0C117EE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  <comment ref="H18" authorId="1" shapeId="0" xr:uid="{6135477E-3766-4816-90BB-5637EED9F6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</commentList>
</comments>
</file>

<file path=xl/sharedStrings.xml><?xml version="1.0" encoding="utf-8"?>
<sst xmlns="http://schemas.openxmlformats.org/spreadsheetml/2006/main" count="649" uniqueCount="577">
  <si>
    <t>En RD$</t>
  </si>
  <si>
    <t>UE-0001</t>
  </si>
  <si>
    <t>Cuentas</t>
  </si>
  <si>
    <t>Descripcion de Cuenta</t>
  </si>
  <si>
    <t>Presupuesto Vigente 2022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</si>
  <si>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</si>
  <si>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</si>
  <si>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</si>
  <si>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</si>
  <si>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</si>
  <si>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</si>
  <si>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</si>
  <si>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</si>
  <si>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</si>
  <si>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</si>
  <si>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</si>
  <si>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</si>
  <si>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</si>
  <si>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</si>
  <si>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</si>
  <si>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</si>
  <si>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</si>
  <si>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</si>
  <si>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</si>
  <si>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</si>
  <si>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</si>
  <si>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</si>
  <si>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2.1.1.2.05</t>
  </si>
  <si>
    <t>Periodo probatorio de ingreso a carrera</t>
  </si>
  <si>
    <t>2.1.1.2.06</t>
  </si>
  <si>
    <t>Jornales</t>
  </si>
  <si>
    <t>2.1.1.2.08</t>
  </si>
  <si>
    <t>2.1.1.2.09</t>
  </si>
  <si>
    <t>Personal de carácter eventual</t>
  </si>
  <si>
    <t>2.1.1.3.01</t>
  </si>
  <si>
    <t>Sueldo al Personal Fijo en Tramite de Pensiones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</si>
  <si>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</si>
  <si>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</si>
  <si>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</si>
  <si>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</si>
  <si>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</si>
  <si>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</si>
  <si>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</si>
  <si>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</si>
  <si>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</si>
  <si>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</si>
  <si>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</si>
  <si>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</si>
  <si>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</si>
  <si>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</si>
  <si>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2.1.2.2.03</t>
  </si>
  <si>
    <t>Pago de horas extraordinarias</t>
  </si>
  <si>
    <t>2.1.2.2.05</t>
  </si>
  <si>
    <t>Compensación servicios de seguridad</t>
  </si>
  <si>
    <t>2.1.2.2.06</t>
  </si>
  <si>
    <t>Incentivo por Rendimiento Individual</t>
  </si>
  <si>
    <t>2.1.2.2.08</t>
  </si>
  <si>
    <t>Compensaciones especiales</t>
  </si>
  <si>
    <t>2.1.2.2.15</t>
  </si>
  <si>
    <t>Compensación extraordinaria anual</t>
  </si>
  <si>
    <t>2.1.4</t>
  </si>
  <si>
    <t>GRATIFICACIONES Y BONIFICACIONES</t>
  </si>
  <si>
    <t>2.1.4.2</t>
  </si>
  <si>
    <t>Otras Gratificaciones y Bonificaciones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</si>
  <si>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</si>
  <si>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</si>
  <si>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</si>
  <si>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</si>
  <si>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</si>
  <si>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</si>
  <si>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</si>
  <si>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</si>
  <si>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</si>
  <si>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</si>
  <si>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</si>
  <si>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</si>
  <si>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</si>
  <si>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</si>
  <si>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</si>
  <si>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</si>
  <si>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</si>
  <si>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</si>
  <si>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</si>
  <si>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</si>
  <si>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</si>
  <si>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</si>
  <si>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</si>
  <si>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</si>
  <si>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</si>
  <si>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</si>
  <si>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</si>
  <si>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</si>
  <si>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</si>
  <si>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</si>
  <si>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</si>
  <si>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</si>
  <si>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</si>
  <si>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agua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</si>
  <si>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</si>
  <si>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</si>
  <si>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</si>
  <si>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</si>
  <si>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</si>
  <si>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</si>
  <si>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</si>
  <si>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</si>
  <si>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</si>
  <si>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</si>
  <si>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2.2.2.1.03</t>
  </si>
  <si>
    <t>Publicaciones de avisos oficiales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</si>
  <si>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</si>
  <si>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</si>
  <si>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</si>
  <si>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</si>
  <si>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</si>
  <si>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</si>
  <si>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</si>
  <si>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</si>
  <si>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</si>
  <si>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</si>
  <si>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</si>
  <si>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</si>
  <si>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</si>
  <si>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</si>
  <si>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</si>
  <si>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</si>
  <si>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</si>
  <si>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</si>
  <si>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</si>
  <si>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</si>
  <si>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</si>
  <si>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</si>
  <si>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</si>
  <si>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</si>
  <si>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</si>
  <si>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</si>
  <si>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</si>
  <si>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</si>
  <si>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</si>
  <si>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2.2.5.4</t>
  </si>
  <si>
    <t>Alquileres de equipos de transporte, tracción y elevación</t>
  </si>
  <si>
    <t>2.2.5.4.01</t>
  </si>
  <si>
    <t>2.2.5.8</t>
  </si>
  <si>
    <t>Otros alquileres</t>
  </si>
  <si>
    <t>2.2.5.8.01</t>
  </si>
  <si>
    <t>Otros alquileres y arrendamientos por derechos de usos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</si>
  <si>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</si>
  <si>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</si>
  <si>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</si>
  <si>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</si>
  <si>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</si>
  <si>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</si>
  <si>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</si>
  <si>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</si>
  <si>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</si>
  <si>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</si>
  <si>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</si>
  <si>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</si>
  <si>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</si>
  <si>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</si>
  <si>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</si>
  <si>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2.2.7.1.03</t>
  </si>
  <si>
    <t>Limpieza, desmalezamiento de tierras y terrenos</t>
  </si>
  <si>
    <t>2.2.7.1.04</t>
  </si>
  <si>
    <t>Mantenimiento y reparación de obras de ingeniería civil o infraestructura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</si>
  <si>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</si>
  <si>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</si>
  <si>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</si>
  <si>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</si>
  <si>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2.2.7.2</t>
  </si>
  <si>
    <t>Mantenimiento y reparación  de maquinarias y equipos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</si>
  <si>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</si>
  <si>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</si>
  <si>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</si>
  <si>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</si>
  <si>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</si>
  <si>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</si>
  <si>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</si>
  <si>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</si>
  <si>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2.2.7.2.08</t>
  </si>
  <si>
    <t>Servicios de mantenimiento, reparacion, demonte e instalacion</t>
  </si>
  <si>
    <t>2.2.8</t>
  </si>
  <si>
    <t>OTROS SERVICIOS NO INCLUIDOS EN CONCEPTOS ANTERIORES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</si>
  <si>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</si>
  <si>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</si>
  <si>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</si>
  <si>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</si>
  <si>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</si>
  <si>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</si>
  <si>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</si>
  <si>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</si>
  <si>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</si>
  <si>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</si>
  <si>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</si>
  <si>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</si>
  <si>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</si>
  <si>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2.2.8.6.04</t>
  </si>
  <si>
    <t>Actuaciones artísticas</t>
  </si>
  <si>
    <t>2.2.8.7</t>
  </si>
  <si>
    <t>Servicios Técnicos y Profesionales</t>
  </si>
  <si>
    <t>2.2.8.7.01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</si>
  <si>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</si>
  <si>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</si>
  <si>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</si>
  <si>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</si>
  <si>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</si>
  <si>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</si>
  <si>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</si>
  <si>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</si>
  <si>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</si>
  <si>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</si>
  <si>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</si>
  <si>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</si>
  <si>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</t>
  </si>
  <si>
    <t>OTRAS CONTRATACIONES DE SERVICIOS</t>
  </si>
  <si>
    <t>2.2.9.2</t>
  </si>
  <si>
    <t>Servicios de alimentación</t>
  </si>
  <si>
    <t>2.2.9.2.01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</si>
  <si>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</si>
  <si>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</si>
  <si>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</si>
  <si>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</si>
  <si>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</si>
  <si>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</si>
  <si>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</si>
  <si>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</si>
  <si>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</si>
  <si>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</si>
  <si>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</si>
  <si>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</si>
  <si>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</si>
  <si>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</si>
  <si>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</si>
  <si>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</si>
  <si>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</si>
  <si>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</si>
  <si>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</si>
  <si>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</si>
  <si>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</si>
  <si>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</si>
  <si>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</si>
  <si>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</si>
  <si>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</si>
  <si>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</si>
  <si>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</si>
  <si>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</si>
  <si>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</si>
  <si>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</si>
  <si>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</si>
  <si>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</si>
  <si>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</si>
  <si>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</si>
  <si>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</si>
  <si>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</si>
  <si>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</si>
  <si>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</si>
  <si>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2.3.4</t>
  </si>
  <si>
    <t>PRODUCTOS FARMACÉUTICOS</t>
  </si>
  <si>
    <t>2.3.4.1</t>
  </si>
  <si>
    <t>Productos medicinales para uso humano</t>
  </si>
  <si>
    <t>2.3.4.1.01</t>
  </si>
  <si>
    <t>2.3.5</t>
  </si>
  <si>
    <t>PRODUCTOS DE CUERO, CAUCHO Y PLÁSTICO</t>
  </si>
  <si>
    <t>2.3.5.2</t>
  </si>
  <si>
    <t>Productos de cuero</t>
  </si>
  <si>
    <t>2.3.5.2.01</t>
  </si>
  <si>
    <t>Artículos de cuero</t>
  </si>
  <si>
    <t>2.3.5.3</t>
  </si>
  <si>
    <t>Llantas y neumáticos</t>
  </si>
  <si>
    <t>2.3.5.3.01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</si>
  <si>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</si>
  <si>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</si>
  <si>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</si>
  <si>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</si>
  <si>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</si>
  <si>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</si>
  <si>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</si>
  <si>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</si>
  <si>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</si>
  <si>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</si>
  <si>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</si>
  <si>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</si>
  <si>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</si>
  <si>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</si>
  <si>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</si>
  <si>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</si>
  <si>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</si>
  <si>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</si>
  <si>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</si>
  <si>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2.3.6.3.04</t>
  </si>
  <si>
    <t>Herramientas menores</t>
  </si>
  <si>
    <t>2.3.6.3.05</t>
  </si>
  <si>
    <t>Productos de hojalata</t>
  </si>
  <si>
    <t>2.3.6.3.06</t>
  </si>
  <si>
    <t>Productos de metalicos</t>
  </si>
  <si>
    <t>2.3.6.4</t>
  </si>
  <si>
    <t>Minerales</t>
  </si>
  <si>
    <t>2.3.6.4.04</t>
  </si>
  <si>
    <t>Piedra, arcilla y arena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</si>
  <si>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</si>
  <si>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</si>
  <si>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</si>
  <si>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</si>
  <si>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</si>
  <si>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</si>
  <si>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2.3.7.2</t>
  </si>
  <si>
    <t>Productos químicos y conexos</t>
  </si>
  <si>
    <t>2.3.7.1.05</t>
  </si>
  <si>
    <t>Aceites y Grasas</t>
  </si>
  <si>
    <t>2.3.7.2.06</t>
  </si>
  <si>
    <t>Pinturas, lacas, barnices, diluyentes y absorbentes para pinturas</t>
  </si>
  <si>
    <t>2.3.7.2.99</t>
  </si>
  <si>
    <t>Otros Productos quimicos y Conexos</t>
  </si>
  <si>
    <t>2.3.9</t>
  </si>
  <si>
    <t>PRODUCTOS Y ÚTILES VARIOS</t>
  </si>
  <si>
    <t>2.3.9.1</t>
  </si>
  <si>
    <t>Material para limpieza</t>
  </si>
  <si>
    <t>2.3.9.1.01</t>
  </si>
  <si>
    <t>2.3.9.2</t>
  </si>
  <si>
    <t>Útiles  y materiales de escritorio, oficina, informática, escolares y de enseñanza</t>
  </si>
  <si>
    <t>2.3.9.2.01</t>
  </si>
  <si>
    <t>Útiles  y materiales de escritorio, oficina e informática</t>
  </si>
  <si>
    <t>2.3.9.3</t>
  </si>
  <si>
    <t>Útiles menores médico-quirúrgicos y de laboratorio</t>
  </si>
  <si>
    <t>2.3.9.3.01</t>
  </si>
  <si>
    <t>Utiles menores médico quirurgicos y de laboratorio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</si>
  <si>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</si>
  <si>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</si>
  <si>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</si>
  <si>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</si>
  <si>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</si>
  <si>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</si>
  <si>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</si>
  <si>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</si>
  <si>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</si>
  <si>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</si>
  <si>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</si>
  <si>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</si>
  <si>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</si>
  <si>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</si>
  <si>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</si>
  <si>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</si>
  <si>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</si>
  <si>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</si>
  <si>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</si>
  <si>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</si>
  <si>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</si>
  <si>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</si>
  <si>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TRANSFERENCIAS CORRIENTES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</si>
  <si>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</si>
  <si>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</si>
  <si>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</si>
  <si>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</si>
  <si>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</si>
  <si>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</si>
  <si>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</si>
  <si>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</si>
  <si>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</si>
  <si>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</si>
  <si>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</si>
  <si>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</si>
  <si>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</si>
  <si>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</si>
  <si>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</si>
  <si>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</si>
  <si>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</si>
  <si>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</si>
  <si>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</si>
  <si>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</si>
  <si>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AUDIOVISUAL, RECREATIVO Y 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</si>
  <si>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</si>
  <si>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</si>
  <si>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</si>
  <si>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</si>
  <si>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</si>
  <si>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</si>
  <si>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</si>
  <si>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</si>
  <si>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</si>
  <si>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</si>
  <si>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</si>
  <si>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</si>
  <si>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</si>
  <si>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</si>
  <si>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</si>
  <si>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</si>
  <si>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</si>
  <si>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</si>
  <si>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</si>
  <si>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</si>
  <si>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</si>
  <si>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2.6.3.4.01</t>
  </si>
  <si>
    <t>Equipos e instrumentos de medicion cientifica</t>
  </si>
  <si>
    <t>2.6.4</t>
  </si>
  <si>
    <t>VEHÍCULOS Y EQUIPO DE TRANSPORTE, TRACCIÓN Y ELEVACIÓN</t>
  </si>
  <si>
    <t>2.6.4.1</t>
  </si>
  <si>
    <t>Automóviles y camiones</t>
  </si>
  <si>
    <t>2.6.4.1.01</t>
  </si>
  <si>
    <t>2.6.4.3</t>
  </si>
  <si>
    <t>Equipo aeronáutico</t>
  </si>
  <si>
    <t>2.6.4.3.01</t>
  </si>
  <si>
    <t>2.6.4.6.01</t>
  </si>
  <si>
    <t>Equipo de Traccion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</si>
  <si>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</si>
  <si>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</si>
  <si>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</si>
  <si>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</si>
  <si>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</si>
  <si>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</si>
  <si>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</si>
  <si>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</si>
  <si>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</si>
  <si>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</si>
  <si>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</si>
  <si>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</si>
  <si>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</si>
  <si>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</si>
  <si>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</si>
  <si>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</si>
  <si>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</si>
  <si>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</si>
  <si>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</si>
  <si>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</si>
  <si>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</si>
  <si>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</si>
  <si>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</si>
  <si>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</si>
  <si>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 xml:space="preserve">Otros Equipos   </t>
  </si>
  <si>
    <t>2.6.5.8.01</t>
  </si>
  <si>
    <t>Otros Equipos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</si>
  <si>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</si>
  <si>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</si>
  <si>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</si>
  <si>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</si>
  <si>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</si>
  <si>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</si>
  <si>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</si>
  <si>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</si>
  <si>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2.6.8.5</t>
  </si>
  <si>
    <t>Estudios de preinversión</t>
  </si>
  <si>
    <t>2.6.8.5.01</t>
  </si>
  <si>
    <t>2.6.9</t>
  </si>
  <si>
    <t>EDIFICIOS, ESTRUCTURAS, TIERRAS, TERRENOS Y OBJETOS DE VALOR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</si>
  <si>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</si>
  <si>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</si>
  <si>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</si>
  <si>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</si>
  <si>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</si>
  <si>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</si>
  <si>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2.6.9.6</t>
  </si>
  <si>
    <t>Accesorios para edificaciones residenciales y no residenciales</t>
  </si>
  <si>
    <t>2.6.9.6.01</t>
  </si>
  <si>
    <t>OBRAS</t>
  </si>
  <si>
    <t>2.7.1</t>
  </si>
  <si>
    <t>OBRAS EN EDIFICACIONES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</si>
  <si>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</si>
  <si>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</si>
  <si>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</si>
  <si>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</si>
  <si>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</si>
  <si>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</si>
  <si>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</si>
  <si>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</si>
  <si>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</si>
  <si>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</si>
  <si>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</si>
  <si>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</si>
  <si>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</si>
  <si>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</si>
  <si>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Obras hidraúlicas y sanitarias</t>
  </si>
  <si>
    <t>2.7.2.4</t>
  </si>
  <si>
    <t>Infraestructura terrestre y obras anexas</t>
  </si>
  <si>
    <t>2.7.2.4.01</t>
  </si>
  <si>
    <t>2.7.2.7</t>
  </si>
  <si>
    <t>Obras urbanísticas</t>
  </si>
  <si>
    <t>2.7.2.7.01</t>
  </si>
  <si>
    <t>Total General</t>
  </si>
  <si>
    <t>2.2.5.9</t>
  </si>
  <si>
    <t>Derecho de uso</t>
  </si>
  <si>
    <t>2.2.5.9.01</t>
  </si>
  <si>
    <t>Licencias informáticas</t>
  </si>
  <si>
    <t>2.6.5.1</t>
  </si>
  <si>
    <t>Maquinaria y equipo agropecuario</t>
  </si>
  <si>
    <t>2.6.5.1.01</t>
  </si>
  <si>
    <t>Plástico</t>
  </si>
  <si>
    <t>2.2.5.1.02</t>
  </si>
  <si>
    <t>Hospedaje</t>
  </si>
  <si>
    <t>Útiles y materiales de limpieza e higiene</t>
  </si>
  <si>
    <t>Papel y cartón</t>
  </si>
  <si>
    <t>2.3.9.4</t>
  </si>
  <si>
    <t>Útiles destinados a actividades deportivas, culturales y recreativas</t>
  </si>
  <si>
    <t>2.3.9.4.01</t>
  </si>
  <si>
    <t>2.1.2.2.10</t>
  </si>
  <si>
    <t>Compensación por cumplimiento de Indicadores del MAP</t>
  </si>
  <si>
    <t>SERVICIOS DE CONSERVACIÓN, REPARACIONES MENORES E INSTALACIONES TEMPORALES</t>
  </si>
  <si>
    <t>Empleados temporales</t>
  </si>
  <si>
    <t xml:space="preserve">  Ejecución de Gastos y Aplicacion Financiera</t>
  </si>
  <si>
    <t xml:space="preserve">  Comité Ejecutor de Infraestructuras de Zonas Turísticas (CEIZTUR)</t>
  </si>
  <si>
    <t>2.7.2.1.02</t>
  </si>
  <si>
    <t>2.7.2.4.02</t>
  </si>
  <si>
    <t>2.7.2.5.01</t>
  </si>
  <si>
    <t>2.7.2.5</t>
  </si>
  <si>
    <t>Supervisión de obras hidraúlicas y sanitarias</t>
  </si>
  <si>
    <t>Supervisión de Infraestructura terrestre y obras anexas</t>
  </si>
  <si>
    <t>Infraestructura marítima y aérea</t>
  </si>
  <si>
    <t>2.3.7.1.06</t>
  </si>
  <si>
    <t>Lubricantes</t>
  </si>
  <si>
    <t>2.7.2.2</t>
  </si>
  <si>
    <t>Obras de energía</t>
  </si>
  <si>
    <t>2.7.2.2.01</t>
  </si>
  <si>
    <t>2.2.8.8.03</t>
  </si>
  <si>
    <t>Tasas</t>
  </si>
  <si>
    <t>2.3.7.1.02</t>
  </si>
  <si>
    <t>Gasoil</t>
  </si>
  <si>
    <t>2.2.8.7.02</t>
  </si>
  <si>
    <t>Servicios jurídicos</t>
  </si>
  <si>
    <t>Servicios técnicos y profesionales</t>
  </si>
  <si>
    <t>2.3.6.4.07</t>
  </si>
  <si>
    <t>Otros minerales</t>
  </si>
  <si>
    <t>2.6.6</t>
  </si>
  <si>
    <t>EQUIPOS DE DEFENSA Y SEGURIDAD</t>
  </si>
  <si>
    <t>2.6.6.2</t>
  </si>
  <si>
    <t>Equipos de seguridad</t>
  </si>
  <si>
    <t>2.6.6.2.01</t>
  </si>
  <si>
    <t>2.1.1.2.11</t>
  </si>
  <si>
    <t>Interinato</t>
  </si>
  <si>
    <t>2.1.1.3</t>
  </si>
  <si>
    <t>2.4.9</t>
  </si>
  <si>
    <t>2.4.9.1</t>
  </si>
  <si>
    <t>2.4.9.1.03</t>
  </si>
  <si>
    <t>Transferencias corrientes destinadas a otras instituciones públicas</t>
  </si>
  <si>
    <t>TRANSFERENCIAS CORRIENTES A OTRAS INSTITUCIONES PÚBLICAS</t>
  </si>
  <si>
    <t>Transferencias corrientes a otras instituciones públicas destinadas a gastos en bienes y servicios</t>
  </si>
  <si>
    <t>2.2.8.3</t>
  </si>
  <si>
    <t>Servicios sanitarios médicos y veterinarios</t>
  </si>
  <si>
    <t>2.2.8.3.01</t>
  </si>
  <si>
    <r>
      <rPr>
        <b/>
        <sz val="10"/>
        <rFont val="Century Gothic"/>
        <family val="2"/>
      </rPr>
      <t>Presupuesto aprobado,</t>
    </r>
    <r>
      <rPr>
        <sz val="10"/>
        <rFont val="Century Gothic"/>
        <family val="2"/>
      </rPr>
      <t xml:space="preserve"> Se refiere al presupuesto aprobado en la ley de Presupuesto General del Estado.</t>
    </r>
  </si>
  <si>
    <r>
      <rPr>
        <b/>
        <sz val="10"/>
        <rFont val="Century Gothic"/>
        <family val="2"/>
      </rPr>
      <t>Presupuesto modificado,</t>
    </r>
    <r>
      <rPr>
        <sz val="10"/>
        <rFont val="Century Gothic"/>
        <family val="2"/>
      </rPr>
      <t xml:space="preserve"> Se refiere al presupuesto aprobado en caso de que el Congreso Nacional apruebe un presupuesto complemetario.</t>
    </r>
  </si>
  <si>
    <r>
      <rPr>
        <b/>
        <sz val="10"/>
        <rFont val="Century Gothic"/>
        <family val="2"/>
      </rPr>
      <t>Total devengado,</t>
    </r>
    <r>
      <rPr>
        <sz val="10"/>
        <rFont val="Century Gothic"/>
        <family val="2"/>
      </rPr>
      <t xml:space="preserve"> Son los recursos financieros que surgen con la obligación de pago por la recepción de conformidad de obras, bienes y servicios oportunamente contratados o en los casos de gastos sin contraprestación por haberse cumplido los requisitos administrativos dispuestos por el reglamento de la presente ley.</t>
    </r>
  </si>
  <si>
    <r>
      <rPr>
        <b/>
        <sz val="10"/>
        <rFont val="Century Gothic"/>
        <family val="2"/>
      </rPr>
      <t>Ejecución presupuestaria,</t>
    </r>
    <r>
      <rPr>
        <sz val="10"/>
        <rFont val="Century Gothic"/>
        <family val="2"/>
      </rPr>
      <t xml:space="preserve"> comprende el conjunto de acciones destinadas a la utilización de los recursos humanos, materiales y financieros, asignados en el presupuesto con el propósito de obtener bienes y servicios en la cantidad y oportunidad prevista, en concordancia con las posibilidades financieras.</t>
    </r>
  </si>
  <si>
    <t>Anyolani Nolasco G.</t>
  </si>
  <si>
    <t>José Luis Mañón</t>
  </si>
  <si>
    <t>Encargada División Contabilidad</t>
  </si>
  <si>
    <t>Encargado Financiero</t>
  </si>
  <si>
    <t>Preparado por:</t>
  </si>
  <si>
    <t>Revisado por:</t>
  </si>
  <si>
    <t>Aprobado por:</t>
  </si>
  <si>
    <t>Modificaciones Presupuestarias</t>
  </si>
  <si>
    <t>Presupuesto Vigente</t>
  </si>
  <si>
    <t>2.6.5.4.02</t>
  </si>
  <si>
    <t>Equipos de climatización</t>
  </si>
  <si>
    <t>2.6.3.4</t>
  </si>
  <si>
    <t>Equipo e Instrumentos de Medición Científica</t>
  </si>
  <si>
    <t>2.6.4.2</t>
  </si>
  <si>
    <t>Carrocerías y remolques</t>
  </si>
  <si>
    <t>2.6.4.2.01</t>
  </si>
  <si>
    <t>2.6.4.6</t>
  </si>
  <si>
    <t>Total Devengado</t>
  </si>
  <si>
    <t>2.6.5.3</t>
  </si>
  <si>
    <t>2.6.5.3.01</t>
  </si>
  <si>
    <t>2.2.9.1</t>
  </si>
  <si>
    <t>2.2.9.1.01</t>
  </si>
  <si>
    <t>Otras contrataciones de servicios</t>
  </si>
  <si>
    <t>Maquinaria y equipo de construcción</t>
  </si>
  <si>
    <t>2.1.4.2.04</t>
  </si>
  <si>
    <t>Otras gratificaciones</t>
  </si>
  <si>
    <t>2.6.9.9.01</t>
  </si>
  <si>
    <t>2.6.9.9</t>
  </si>
  <si>
    <t>Otras estructuras y objetos de valor</t>
  </si>
  <si>
    <t xml:space="preserve">   Año 2025</t>
  </si>
  <si>
    <t>2.1.4.2.02</t>
  </si>
  <si>
    <t>Gratificaciones por pasantías</t>
  </si>
  <si>
    <t>2.3.7.2.05</t>
  </si>
  <si>
    <t>Insecticidas, fumigantes y otros</t>
  </si>
  <si>
    <t xml:space="preserve">Presupuesto Aprobado </t>
  </si>
  <si>
    <t>Maggy Villar</t>
  </si>
  <si>
    <t>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</si>
</sst>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2"/>
      <name val="Calibri"/>
      <family val="2"/>
      <scheme val="minor"/>
    </font>
    <font>
      <b/>
      <sz val="12"/>
      <color rgb="FF00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43" fontId="4" fillId="0" borderId="0" xfId="1" applyFont="1" applyAlignment="1">
      <alignment horizontal="left" vertical="top"/>
    </xf>
    <xf numFmtId="3" fontId="5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 shrinkToFit="1"/>
    </xf>
    <xf numFmtId="0" fontId="8" fillId="0" borderId="0" xfId="0" applyFont="1" applyAlignment="1">
      <alignment horizontal="left" vertical="top" wrapText="1"/>
    </xf>
    <xf numFmtId="166" fontId="4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12" fillId="0" borderId="0" xfId="1" applyNumberFormat="1" applyFont="1" applyAlignment="1">
      <alignment horizontal="center" vertical="top"/>
    </xf>
    <xf numFmtId="166" fontId="9" fillId="0" borderId="0" xfId="1" applyNumberFormat="1" applyFont="1" applyFill="1" applyAlignment="1">
      <alignment horizontal="right" vertical="top" shrinkToFit="1"/>
    </xf>
    <xf numFmtId="166" fontId="6" fillId="0" borderId="0" xfId="1" applyNumberFormat="1" applyFont="1" applyFill="1" applyAlignment="1">
      <alignment horizontal="right" vertical="top" shrinkToFit="1"/>
    </xf>
    <xf numFmtId="164" fontId="4" fillId="0" borderId="0" xfId="1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left" vertical="top"/>
    </xf>
    <xf numFmtId="164" fontId="12" fillId="0" borderId="0" xfId="1" applyNumberFormat="1" applyFont="1" applyAlignment="1">
      <alignment vertical="top"/>
    </xf>
    <xf numFmtId="4" fontId="4" fillId="0" borderId="0" xfId="0" applyNumberFormat="1" applyFont="1" applyAlignment="1">
      <alignment horizontal="left" vertical="top"/>
    </xf>
    <xf numFmtId="166" fontId="3" fillId="0" borderId="0" xfId="1" applyNumberFormat="1" applyFont="1" applyAlignment="1">
      <alignment horizontal="left" vertical="top"/>
    </xf>
    <xf numFmtId="166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right" vertical="top" shrinkToFit="1"/>
    </xf>
    <xf numFmtId="0" fontId="3" fillId="3" borderId="0" xfId="0" applyFont="1" applyFill="1" applyAlignment="1">
      <alignment horizontal="left" vertical="center"/>
    </xf>
    <xf numFmtId="166" fontId="3" fillId="3" borderId="2" xfId="1" applyNumberFormat="1" applyFont="1" applyFill="1" applyBorder="1" applyAlignment="1">
      <alignment horizontal="right" vertical="center"/>
    </xf>
    <xf numFmtId="3" fontId="9" fillId="5" borderId="0" xfId="0" applyNumberFormat="1" applyFont="1" applyFill="1" applyAlignment="1">
      <alignment horizontal="right" vertical="top" shrinkToFit="1"/>
    </xf>
    <xf numFmtId="3" fontId="9" fillId="7" borderId="0" xfId="0" applyNumberFormat="1" applyFont="1" applyFill="1" applyAlignment="1">
      <alignment horizontal="right" vertical="top" shrinkToFit="1"/>
    </xf>
    <xf numFmtId="3" fontId="6" fillId="0" borderId="0" xfId="0" applyNumberFormat="1" applyFont="1" applyAlignment="1">
      <alignment horizontal="right" vertical="top" shrinkToFit="1"/>
    </xf>
    <xf numFmtId="166" fontId="6" fillId="0" borderId="0" xfId="1" applyNumberFormat="1" applyFont="1" applyAlignment="1">
      <alignment horizontal="right" vertical="top" shrinkToFit="1"/>
    </xf>
    <xf numFmtId="3" fontId="6" fillId="3" borderId="0" xfId="0" applyNumberFormat="1" applyFont="1" applyFill="1" applyAlignment="1">
      <alignment horizontal="right" vertical="top" shrinkToFit="1"/>
    </xf>
    <xf numFmtId="3" fontId="9" fillId="3" borderId="0" xfId="0" applyNumberFormat="1" applyFont="1" applyFill="1" applyAlignment="1">
      <alignment horizontal="right" vertical="top" shrinkToFit="1"/>
    </xf>
    <xf numFmtId="3" fontId="6" fillId="4" borderId="0" xfId="0" applyNumberFormat="1" applyFont="1" applyFill="1" applyAlignment="1">
      <alignment horizontal="right" vertical="top" shrinkToFit="1"/>
    </xf>
    <xf numFmtId="3" fontId="6" fillId="5" borderId="0" xfId="0" applyNumberFormat="1" applyFont="1" applyFill="1" applyAlignment="1">
      <alignment horizontal="right" vertical="top" shrinkToFit="1"/>
    </xf>
    <xf numFmtId="3" fontId="6" fillId="6" borderId="0" xfId="0" applyNumberFormat="1" applyFont="1" applyFill="1" applyAlignment="1">
      <alignment horizontal="right" vertical="top" shrinkToFit="1"/>
    </xf>
    <xf numFmtId="3" fontId="9" fillId="6" borderId="0" xfId="0" applyNumberFormat="1" applyFont="1" applyFill="1" applyAlignment="1">
      <alignment horizontal="right" vertical="top" shrinkToFit="1"/>
    </xf>
    <xf numFmtId="3" fontId="6" fillId="7" borderId="0" xfId="0" applyNumberFormat="1" applyFont="1" applyFill="1" applyAlignment="1">
      <alignment horizontal="right" vertical="top" shrinkToFit="1"/>
    </xf>
    <xf numFmtId="3" fontId="6" fillId="8" borderId="0" xfId="0" applyNumberFormat="1" applyFont="1" applyFill="1" applyAlignment="1">
      <alignment horizontal="right" vertical="top" shrinkToFit="1"/>
    </xf>
    <xf numFmtId="3" fontId="9" fillId="8" borderId="0" xfId="0" applyNumberFormat="1" applyFont="1" applyFill="1" applyAlignment="1">
      <alignment horizontal="right" vertical="top" shrinkToFit="1"/>
    </xf>
    <xf numFmtId="166" fontId="9" fillId="0" borderId="0" xfId="1" applyNumberFormat="1" applyFont="1" applyFill="1" applyBorder="1" applyAlignment="1">
      <alignment horizontal="right" vertical="top" shrinkToFit="1"/>
    </xf>
    <xf numFmtId="166" fontId="4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8" fillId="0" borderId="0" xfId="0" applyFont="1"/>
    <xf numFmtId="166" fontId="4" fillId="0" borderId="0" xfId="1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6" fontId="17" fillId="0" borderId="0" xfId="1" applyNumberFormat="1" applyFont="1" applyBorder="1" applyAlignment="1">
      <alignment horizontal="right" vertical="top"/>
    </xf>
    <xf numFmtId="0" fontId="15" fillId="0" borderId="0" xfId="0" applyFont="1" applyAlignment="1">
      <alignment vertical="center" wrapText="1"/>
    </xf>
    <xf numFmtId="164" fontId="12" fillId="0" borderId="0" xfId="1" applyNumberFormat="1" applyFont="1" applyBorder="1" applyAlignment="1">
      <alignment vertical="top"/>
    </xf>
    <xf numFmtId="164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shrinkToFit="1"/>
    </xf>
    <xf numFmtId="164" fontId="8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vertical="top" indent="1" shrinkToFit="1"/>
    </xf>
    <xf numFmtId="3" fontId="7" fillId="0" borderId="2" xfId="1" applyNumberFormat="1" applyFont="1" applyFill="1" applyBorder="1" applyAlignment="1">
      <alignment vertical="top" shrinkToFit="1"/>
    </xf>
    <xf numFmtId="3" fontId="7" fillId="3" borderId="2" xfId="1" applyNumberFormat="1" applyFont="1" applyFill="1" applyBorder="1" applyAlignment="1">
      <alignment vertical="top" shrinkToFit="1"/>
    </xf>
    <xf numFmtId="43" fontId="7" fillId="3" borderId="2" xfId="1" applyFont="1" applyFill="1" applyBorder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1" fontId="6" fillId="0" borderId="4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166" fontId="6" fillId="0" borderId="4" xfId="1" applyNumberFormat="1" applyFont="1" applyBorder="1" applyAlignment="1">
      <alignment horizontal="right" vertical="center" shrinkToFit="1"/>
    </xf>
    <xf numFmtId="166" fontId="3" fillId="0" borderId="4" xfId="1" applyNumberFormat="1" applyFont="1" applyBorder="1" applyAlignment="1">
      <alignment horizontal="left" vertical="center"/>
    </xf>
    <xf numFmtId="3" fontId="6" fillId="9" borderId="4" xfId="0" applyNumberFormat="1" applyFont="1" applyFill="1" applyBorder="1" applyAlignment="1">
      <alignment horizontal="right" vertical="center" shrinkToFit="1"/>
    </xf>
    <xf numFmtId="43" fontId="6" fillId="0" borderId="4" xfId="1" applyFont="1" applyBorder="1" applyAlignment="1">
      <alignment horizontal="right" vertical="center" shrinkToFit="1"/>
    </xf>
    <xf numFmtId="43" fontId="6" fillId="0" borderId="0" xfId="1" applyFont="1" applyFill="1" applyAlignment="1">
      <alignment horizontal="right" vertical="top" shrinkToFit="1"/>
    </xf>
    <xf numFmtId="43" fontId="3" fillId="0" borderId="0" xfId="1" applyFont="1" applyAlignment="1">
      <alignment horizontal="left" vertical="top"/>
    </xf>
    <xf numFmtId="43" fontId="4" fillId="0" borderId="0" xfId="1" applyFont="1" applyAlignment="1">
      <alignment horizontal="left" vertical="center"/>
    </xf>
    <xf numFmtId="43" fontId="4" fillId="0" borderId="0" xfId="1" applyFont="1" applyAlignment="1">
      <alignment horizontal="right" vertical="top"/>
    </xf>
    <xf numFmtId="0" fontId="14" fillId="0" borderId="0" xfId="0" applyFont="1" applyAlignment="1">
      <alignment horizontal="center" vertical="top"/>
    </xf>
    <xf numFmtId="0" fontId="15" fillId="0" borderId="1" xfId="0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43" fontId="4" fillId="0" borderId="0" xfId="0" applyNumberFormat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59002</xdr:colOff>
      <xdr:row>0</xdr:row>
      <xdr:rowOff>74083</xdr:rowOff>
    </xdr:from>
    <xdr:to>
      <xdr:col>2</xdr:col>
      <xdr:colOff>4397798</xdr:colOff>
      <xdr:row>4</xdr:row>
      <xdr:rowOff>131074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3D4E09D-AC9C-4A66-8066-C193BB848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323585" y="74083"/>
          <a:ext cx="5137415" cy="9959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Luis Mañón Javier" id="{BD7C69E8-EFFA-437F-8E31-8363E1C9536D}" userId="S::j.manon@mitur.gob.do::30502a23-823d-4d10-ad7d-3c403dedad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8-26T20:04:45.72" personId="{BD7C69E8-EFFA-437F-8E31-8363E1C9536D}" id="{214D0C9E-7C00-4834-8137-5EA0C117EE6C}">
    <text>Personal Contratado y de periodo probatorio</text>
  </threadedComment>
  <threadedComment ref="H18" dT="2021-08-26T20:04:45.72" personId="{BD7C69E8-EFFA-437F-8E31-8363E1C9536D}" id="{6135477E-3766-4816-90BB-5637EED9F6D8}">
    <text>Personal Contratado y de periodo probatorio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52"/>
  <sheetViews>
    <sheetView showGridLines="0" tabSelected="1" view="pageBreakPreview" topLeftCell="B1" zoomScale="82" zoomScaleNormal="80" zoomScaleSheetLayoutView="82" workbookViewId="0">
      <pane xSplit="3" ySplit="10" topLeftCell="E274" activePane="bottomRight" state="frozen"/>
      <selection activeCell="B1" sqref="B1"/>
      <selection pane="topRight" activeCell="E1" sqref="E1"/>
      <selection pane="bottomLeft" activeCell="B11" sqref="B11"/>
      <selection pane="bottomRight" activeCell="W324" sqref="W324"/>
    </sheetView>
  </sheetViews>
  <sheetFormatPr baseColWidth="10" defaultColWidth="6.42578125" defaultRowHeight="17.25" x14ac:dyDescent="0.25"/>
  <cols>
    <col min="1" max="1" width="4" style="1" customWidth="1"/>
    <col min="2" max="2" width="12" style="1" customWidth="1"/>
    <col min="3" max="3" width="66.28515625" style="1" customWidth="1"/>
    <col min="4" max="4" width="0.28515625" style="2" customWidth="1"/>
    <col min="5" max="5" width="18.7109375" style="1" customWidth="1"/>
    <col min="6" max="6" width="19.5703125" style="1" customWidth="1"/>
    <col min="7" max="7" width="18.28515625" style="1" customWidth="1"/>
    <col min="8" max="8" width="0.28515625" style="2" customWidth="1"/>
    <col min="9" max="9" width="16.5703125" style="11" customWidth="1"/>
    <col min="10" max="10" width="18.28515625" style="11" customWidth="1"/>
    <col min="11" max="11" width="15.7109375" style="3" customWidth="1"/>
    <col min="12" max="12" width="17.7109375" style="3" customWidth="1"/>
    <col min="13" max="13" width="15.7109375" style="3" customWidth="1"/>
    <col min="14" max="14" width="15.28515625" style="3" customWidth="1"/>
    <col min="15" max="15" width="19.7109375" style="3" customWidth="1"/>
    <col min="16" max="16" width="16.42578125" style="3" customWidth="1"/>
    <col min="17" max="17" width="15.28515625" style="3" customWidth="1"/>
    <col min="18" max="18" width="17.42578125" style="3" customWidth="1"/>
    <col min="19" max="19" width="14.28515625" style="3" customWidth="1"/>
    <col min="20" max="20" width="15.5703125" style="3" customWidth="1"/>
    <col min="21" max="21" width="17.7109375" style="3" bestFit="1" customWidth="1"/>
    <col min="22" max="22" width="19" style="1" bestFit="1" customWidth="1"/>
    <col min="23" max="23" width="17.7109375" style="1" bestFit="1" customWidth="1"/>
    <col min="24" max="24" width="6.42578125" style="1"/>
    <col min="25" max="25" width="27.85546875" style="4" customWidth="1"/>
    <col min="26" max="16384" width="6.42578125" style="1"/>
  </cols>
  <sheetData>
    <row r="1" spans="1:26" ht="18" x14ac:dyDescent="0.25">
      <c r="A1" s="47"/>
      <c r="B1" s="81" t="s">
        <v>497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6" ht="18" x14ac:dyDescent="0.25">
      <c r="A2" s="47"/>
      <c r="B2" s="81" t="s">
        <v>496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6" ht="18" x14ac:dyDescent="0.25">
      <c r="A3" s="81" t="s">
        <v>569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6" ht="18" x14ac:dyDescent="0.25">
      <c r="A4" s="47"/>
      <c r="B4" s="81" t="s">
        <v>0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26" x14ac:dyDescent="0.25">
      <c r="G5" s="4"/>
      <c r="Y5" s="77"/>
      <c r="Z5" s="15"/>
    </row>
    <row r="6" spans="1:26" hidden="1" x14ac:dyDescent="0.25">
      <c r="Y6" s="77"/>
      <c r="Z6" s="15"/>
    </row>
    <row r="7" spans="1:26" hidden="1" x14ac:dyDescent="0.25">
      <c r="Y7" s="77"/>
      <c r="Z7" s="15"/>
    </row>
    <row r="8" spans="1:26" hidden="1" x14ac:dyDescent="0.25">
      <c r="B8" s="4">
        <v>1993468206</v>
      </c>
      <c r="C8" s="4">
        <f>+B8-H10</f>
        <v>-58375000</v>
      </c>
      <c r="D8" s="5" t="s">
        <v>1</v>
      </c>
      <c r="H8" s="5" t="s">
        <v>1</v>
      </c>
      <c r="Y8" s="77"/>
      <c r="Z8" s="15"/>
    </row>
    <row r="9" spans="1:26" s="22" customFormat="1" ht="30.6" customHeight="1" x14ac:dyDescent="0.25">
      <c r="B9" s="27" t="s">
        <v>2</v>
      </c>
      <c r="C9" s="23" t="s">
        <v>3</v>
      </c>
      <c r="D9" s="6" t="s">
        <v>4</v>
      </c>
      <c r="E9" s="56" t="s">
        <v>574</v>
      </c>
      <c r="F9" s="56" t="s">
        <v>547</v>
      </c>
      <c r="G9" s="56" t="s">
        <v>548</v>
      </c>
      <c r="H9" s="6" t="s">
        <v>4</v>
      </c>
      <c r="I9" s="24" t="s">
        <v>5</v>
      </c>
      <c r="J9" s="25" t="s">
        <v>6</v>
      </c>
      <c r="K9" s="26" t="s">
        <v>7</v>
      </c>
      <c r="L9" s="26" t="s">
        <v>8</v>
      </c>
      <c r="M9" s="26" t="s">
        <v>9</v>
      </c>
      <c r="N9" s="26" t="s">
        <v>10</v>
      </c>
      <c r="O9" s="26" t="s">
        <v>11</v>
      </c>
      <c r="P9" s="26" t="s">
        <v>12</v>
      </c>
      <c r="Q9" s="26" t="s">
        <v>13</v>
      </c>
      <c r="R9" s="26" t="s">
        <v>14</v>
      </c>
      <c r="S9" s="26" t="s">
        <v>15</v>
      </c>
      <c r="T9" s="26" t="s">
        <v>16</v>
      </c>
      <c r="U9" s="26" t="s">
        <v>557</v>
      </c>
      <c r="Y9" s="77"/>
      <c r="Z9" s="15"/>
    </row>
    <row r="10" spans="1:26" s="70" customFormat="1" ht="25.5" customHeight="1" thickBot="1" x14ac:dyDescent="0.3">
      <c r="B10" s="71">
        <v>2</v>
      </c>
      <c r="C10" s="72" t="s">
        <v>17</v>
      </c>
      <c r="D10" s="75">
        <f>+D11+D47+D138+D221+D297</f>
        <v>2049843206</v>
      </c>
      <c r="E10" s="73">
        <f>+E11+E47+E138+E221+E217+E297</f>
        <v>4083245600</v>
      </c>
      <c r="F10" s="76">
        <f>+F11+F47+F138+F221+F217+F297</f>
        <v>-6.3329935073852539E-8</v>
      </c>
      <c r="G10" s="73">
        <f>+G11+G47+G138+G221+G217+G297</f>
        <v>4082245600</v>
      </c>
      <c r="H10" s="75">
        <f t="shared" ref="H10:T10" si="0">+H11+H47+H138+H221+H297</f>
        <v>2051843206</v>
      </c>
      <c r="I10" s="73">
        <f t="shared" si="0"/>
        <v>14227239.270000001</v>
      </c>
      <c r="J10" s="73">
        <f t="shared" si="0"/>
        <v>148661192.37</v>
      </c>
      <c r="K10" s="73">
        <f t="shared" si="0"/>
        <v>181487629.48999998</v>
      </c>
      <c r="L10" s="73">
        <f t="shared" si="0"/>
        <v>206216064.04000002</v>
      </c>
      <c r="M10" s="73">
        <f t="shared" si="0"/>
        <v>191230290.82999998</v>
      </c>
      <c r="N10" s="73">
        <f t="shared" si="0"/>
        <v>322278721.28000003</v>
      </c>
      <c r="O10" s="73">
        <f>+O11+O47+O138+O221+O297</f>
        <v>154106767.28999999</v>
      </c>
      <c r="P10" s="73">
        <f t="shared" si="0"/>
        <v>131483638.11</v>
      </c>
      <c r="Q10" s="73">
        <f>+Q11+Q47+Q138+Q221+Q297</f>
        <v>216853558.90000004</v>
      </c>
      <c r="R10" s="73">
        <f t="shared" si="0"/>
        <v>383582746.65999997</v>
      </c>
      <c r="S10" s="73">
        <f t="shared" si="0"/>
        <v>0</v>
      </c>
      <c r="T10" s="73">
        <f t="shared" si="0"/>
        <v>0</v>
      </c>
      <c r="U10" s="74">
        <f t="shared" ref="U10:U34" si="1">+SUM(I10:T10)</f>
        <v>1950127848.2399998</v>
      </c>
      <c r="Y10" s="77"/>
      <c r="Z10" s="15"/>
    </row>
    <row r="11" spans="1:26" ht="17.25" customHeight="1" thickTop="1" x14ac:dyDescent="0.2">
      <c r="B11" s="9">
        <v>2.1</v>
      </c>
      <c r="C11" s="7" t="s">
        <v>18</v>
      </c>
      <c r="D11" s="33">
        <f t="shared" ref="D11:E11" si="2">D12+D28+D36+D40</f>
        <v>335100000</v>
      </c>
      <c r="E11" s="34">
        <f t="shared" si="2"/>
        <v>417900000</v>
      </c>
      <c r="F11" s="34">
        <f t="shared" ref="F11" si="3">F12+F28+F36+F40</f>
        <v>0</v>
      </c>
      <c r="G11" s="58">
        <f t="shared" ref="G11:I11" si="4">G12+G28+G36+G40</f>
        <v>417900000</v>
      </c>
      <c r="H11" s="33">
        <f t="shared" si="4"/>
        <v>335100000</v>
      </c>
      <c r="I11" s="34">
        <f t="shared" si="4"/>
        <v>10917921.520000001</v>
      </c>
      <c r="J11" s="34">
        <f>J12+J28+J36+J40</f>
        <v>40506410.420000002</v>
      </c>
      <c r="K11" s="34">
        <f t="shared" ref="K11:O11" si="5">K12+K28+K36+K40</f>
        <v>25944191.909999996</v>
      </c>
      <c r="L11" s="34">
        <f t="shared" si="5"/>
        <v>34555819.589999996</v>
      </c>
      <c r="M11" s="34">
        <f>M12+M28+M36+M40</f>
        <v>26535670.960000001</v>
      </c>
      <c r="N11" s="34">
        <f t="shared" si="5"/>
        <v>25817708.510000002</v>
      </c>
      <c r="O11" s="34">
        <f t="shared" si="5"/>
        <v>11227484.029999999</v>
      </c>
      <c r="P11" s="34">
        <f t="shared" ref="P11" si="6">P12+P28+P36+P40</f>
        <v>42260642.919999994</v>
      </c>
      <c r="Q11" s="34">
        <f>Q12+Q28+Q36+Q40</f>
        <v>29423089.98</v>
      </c>
      <c r="R11" s="34">
        <f t="shared" ref="R11" si="7">R12+R28+R36+R40</f>
        <v>36200350.199999996</v>
      </c>
      <c r="S11" s="34">
        <f t="shared" ref="S11" si="8">S12+S28+S36+S40</f>
        <v>0</v>
      </c>
      <c r="T11" s="34">
        <f t="shared" ref="T11" si="9">T12+T28+T36+T40</f>
        <v>0</v>
      </c>
      <c r="U11" s="20">
        <f>+SUM(I11:T11)</f>
        <v>283389290.03999996</v>
      </c>
      <c r="V11" s="4">
        <v>238972050.19</v>
      </c>
      <c r="Y11" s="77"/>
      <c r="Z11" s="15"/>
    </row>
    <row r="12" spans="1:26" x14ac:dyDescent="0.25">
      <c r="B12" s="7" t="s">
        <v>19</v>
      </c>
      <c r="C12" s="7" t="s">
        <v>20</v>
      </c>
      <c r="D12" s="35">
        <f t="shared" ref="D12" si="10">+D13+D15+D23+D25</f>
        <v>300950000</v>
      </c>
      <c r="E12" s="15">
        <f t="shared" ref="E12" si="11">+E13+E15+E21+E23+E25</f>
        <v>350700000</v>
      </c>
      <c r="F12" s="15">
        <f t="shared" ref="F12" si="12">+F13+F15+F21+F23+F25</f>
        <v>0</v>
      </c>
      <c r="G12" s="57">
        <f t="shared" ref="G12" si="13">+G13+G21+G15+G23+G25</f>
        <v>350700000</v>
      </c>
      <c r="H12" s="35">
        <f t="shared" ref="H12" si="14">+H13+H15+H23+H25</f>
        <v>300950000</v>
      </c>
      <c r="I12" s="15">
        <f t="shared" ref="I12" si="15">+I13+I15+I21+I23+I25</f>
        <v>9203550</v>
      </c>
      <c r="J12" s="15">
        <f t="shared" ref="J12:O12" si="16">+J13+J15+J21+J23+J25</f>
        <v>38884134.93</v>
      </c>
      <c r="K12" s="15">
        <f t="shared" si="16"/>
        <v>24468483.329999998</v>
      </c>
      <c r="L12" s="15">
        <f t="shared" si="16"/>
        <v>24204150</v>
      </c>
      <c r="M12" s="15">
        <f t="shared" si="16"/>
        <v>24872292.73</v>
      </c>
      <c r="N12" s="15">
        <f t="shared" si="16"/>
        <v>24204983.329999998</v>
      </c>
      <c r="O12" s="15">
        <f t="shared" si="16"/>
        <v>9539050</v>
      </c>
      <c r="P12" s="15">
        <f t="shared" ref="P12" si="17">+P13+P15+P21+P23+P25</f>
        <v>40649128.439999998</v>
      </c>
      <c r="Q12" s="15">
        <f t="shared" ref="Q12" si="18">+Q13+Q15+Q21+Q23+Q25</f>
        <v>27005138.809999999</v>
      </c>
      <c r="R12" s="15">
        <f t="shared" ref="R12" si="19">+R13+R15+R21+R23+R25</f>
        <v>25343550</v>
      </c>
      <c r="S12" s="15">
        <f t="shared" ref="S12:T12" si="20">+S13+S15+S21+S23+S25</f>
        <v>0</v>
      </c>
      <c r="T12" s="15">
        <f t="shared" si="20"/>
        <v>0</v>
      </c>
      <c r="U12" s="15">
        <f>+U13+U15+U21+U23+U25</f>
        <v>248374461.56999999</v>
      </c>
      <c r="Y12" s="77"/>
      <c r="Z12" s="15"/>
    </row>
    <row r="13" spans="1:26" x14ac:dyDescent="0.25">
      <c r="B13" s="7" t="s">
        <v>21</v>
      </c>
      <c r="C13" s="7" t="s">
        <v>22</v>
      </c>
      <c r="D13" s="35">
        <f t="shared" ref="D13:E13" si="21">+D14</f>
        <v>53020000</v>
      </c>
      <c r="E13" s="15">
        <f t="shared" si="21"/>
        <v>68000000</v>
      </c>
      <c r="F13" s="15">
        <f t="shared" ref="F13" si="22">+F14</f>
        <v>0</v>
      </c>
      <c r="G13" s="57">
        <f t="shared" ref="G13:H13" si="23">+G14</f>
        <v>68000000</v>
      </c>
      <c r="H13" s="35">
        <f t="shared" si="23"/>
        <v>53020000</v>
      </c>
      <c r="I13" s="15">
        <f t="shared" ref="I13:T13" si="24">+I14</f>
        <v>4851050</v>
      </c>
      <c r="J13" s="15">
        <f t="shared" si="24"/>
        <v>4712916.66</v>
      </c>
      <c r="K13" s="15">
        <f t="shared" si="24"/>
        <v>4759650</v>
      </c>
      <c r="L13" s="15">
        <f t="shared" si="24"/>
        <v>4580150</v>
      </c>
      <c r="M13" s="15">
        <f t="shared" si="24"/>
        <v>4540550</v>
      </c>
      <c r="N13" s="15">
        <f t="shared" si="24"/>
        <v>4701983.33</v>
      </c>
      <c r="O13" s="15">
        <f t="shared" si="24"/>
        <v>4869550</v>
      </c>
      <c r="P13" s="15">
        <f t="shared" si="24"/>
        <v>5102550</v>
      </c>
      <c r="Q13" s="15">
        <f t="shared" si="24"/>
        <v>6001050</v>
      </c>
      <c r="R13" s="15">
        <f t="shared" si="24"/>
        <v>5180550</v>
      </c>
      <c r="S13" s="15">
        <f t="shared" si="24"/>
        <v>0</v>
      </c>
      <c r="T13" s="15">
        <f t="shared" si="24"/>
        <v>0</v>
      </c>
      <c r="U13" s="20">
        <f>+SUM(I13:T13)</f>
        <v>49299999.990000002</v>
      </c>
      <c r="Y13" s="77"/>
      <c r="Z13" s="15"/>
    </row>
    <row r="14" spans="1:26" ht="19.5" customHeight="1" x14ac:dyDescent="0.25">
      <c r="B14" s="10" t="s">
        <v>23</v>
      </c>
      <c r="C14" s="10" t="s">
        <v>24</v>
      </c>
      <c r="D14" s="36">
        <v>53020000</v>
      </c>
      <c r="E14" s="59">
        <v>68000000</v>
      </c>
      <c r="F14" s="14">
        <v>0</v>
      </c>
      <c r="G14" s="59">
        <f>+E14+F14</f>
        <v>68000000</v>
      </c>
      <c r="H14" s="36">
        <v>53020000</v>
      </c>
      <c r="I14" s="14">
        <v>4851050</v>
      </c>
      <c r="J14" s="14">
        <v>4712916.66</v>
      </c>
      <c r="K14" s="14">
        <v>4759650</v>
      </c>
      <c r="L14" s="14">
        <v>4580150</v>
      </c>
      <c r="M14" s="14">
        <v>4540550</v>
      </c>
      <c r="N14" s="14">
        <v>4701983.33</v>
      </c>
      <c r="O14" s="14">
        <v>4869550</v>
      </c>
      <c r="P14" s="14">
        <v>5102550</v>
      </c>
      <c r="Q14" s="14">
        <v>6001050</v>
      </c>
      <c r="R14" s="14">
        <v>5180550</v>
      </c>
      <c r="S14" s="14">
        <v>0</v>
      </c>
      <c r="T14" s="14">
        <v>0</v>
      </c>
      <c r="U14" s="21">
        <f>+SUM(I14:T14)</f>
        <v>49299999.990000002</v>
      </c>
      <c r="V14" s="17">
        <f>+V11-U11</f>
        <v>-44417239.849999964</v>
      </c>
      <c r="Y14" s="77"/>
      <c r="Z14" s="15"/>
    </row>
    <row r="15" spans="1:26" x14ac:dyDescent="0.25">
      <c r="B15" s="7" t="s">
        <v>25</v>
      </c>
      <c r="C15" s="7" t="s">
        <v>26</v>
      </c>
      <c r="D15" s="35">
        <f>SUM(D16:D22)</f>
        <v>235930000</v>
      </c>
      <c r="E15" s="57">
        <f>SUM(E16:E20)</f>
        <v>267000000</v>
      </c>
      <c r="F15" s="15">
        <f t="shared" ref="F15" si="25">SUM(F16:F20)</f>
        <v>0</v>
      </c>
      <c r="G15" s="57">
        <f>SUM(G16:G20)</f>
        <v>267000000</v>
      </c>
      <c r="H15" s="35">
        <f>SUM(H16:H22)</f>
        <v>235930000</v>
      </c>
      <c r="I15" s="15">
        <f t="shared" ref="I15" si="26">SUM(I16:I20)</f>
        <v>4267500</v>
      </c>
      <c r="J15" s="15">
        <f t="shared" ref="J15:S15" si="27">SUM(J16:J20)</f>
        <v>34005000</v>
      </c>
      <c r="K15" s="15">
        <f t="shared" si="27"/>
        <v>19623833.329999998</v>
      </c>
      <c r="L15" s="15">
        <f t="shared" si="27"/>
        <v>19539000</v>
      </c>
      <c r="M15" s="15">
        <f t="shared" si="27"/>
        <v>19592500</v>
      </c>
      <c r="N15" s="15">
        <f t="shared" si="27"/>
        <v>19503000</v>
      </c>
      <c r="O15" s="15">
        <f t="shared" si="27"/>
        <v>4669500</v>
      </c>
      <c r="P15" s="15">
        <f t="shared" si="27"/>
        <v>34886500</v>
      </c>
      <c r="Q15" s="15">
        <f>SUM(Q16:Q20)</f>
        <v>20202500</v>
      </c>
      <c r="R15" s="15">
        <f t="shared" si="27"/>
        <v>20163000</v>
      </c>
      <c r="S15" s="15">
        <f t="shared" si="27"/>
        <v>0</v>
      </c>
      <c r="T15" s="15">
        <f t="shared" ref="T15" si="28">SUM(T16:T20)</f>
        <v>0</v>
      </c>
      <c r="U15" s="21">
        <f t="shared" si="1"/>
        <v>196452333.32999998</v>
      </c>
      <c r="Y15" s="77"/>
      <c r="Z15" s="15"/>
    </row>
    <row r="16" spans="1:26" ht="19.5" customHeight="1" x14ac:dyDescent="0.25">
      <c r="B16" s="10" t="s">
        <v>27</v>
      </c>
      <c r="C16" s="10" t="s">
        <v>28</v>
      </c>
      <c r="D16" s="36">
        <v>1980000</v>
      </c>
      <c r="E16" s="59">
        <v>10000000</v>
      </c>
      <c r="F16" s="14">
        <v>0</v>
      </c>
      <c r="G16" s="59">
        <f>+E16+F16</f>
        <v>10000000</v>
      </c>
      <c r="H16" s="36">
        <v>1980000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44000</v>
      </c>
      <c r="R16" s="14">
        <v>44000</v>
      </c>
      <c r="S16" s="14">
        <v>0</v>
      </c>
      <c r="T16" s="14">
        <v>0</v>
      </c>
      <c r="U16" s="21">
        <f t="shared" si="1"/>
        <v>88000</v>
      </c>
      <c r="Y16" s="77"/>
      <c r="Z16" s="15"/>
    </row>
    <row r="17" spans="2:26" ht="19.5" customHeight="1" x14ac:dyDescent="0.25">
      <c r="B17" s="10" t="s">
        <v>29</v>
      </c>
      <c r="C17" s="10" t="s">
        <v>30</v>
      </c>
      <c r="D17" s="36">
        <v>168000000</v>
      </c>
      <c r="E17" s="59">
        <v>184000000</v>
      </c>
      <c r="F17" s="14">
        <v>0</v>
      </c>
      <c r="G17" s="59">
        <f t="shared" ref="G17:G20" si="29">+E17+F17</f>
        <v>184000000</v>
      </c>
      <c r="H17" s="36">
        <v>168000000</v>
      </c>
      <c r="I17" s="14">
        <v>0</v>
      </c>
      <c r="J17" s="14">
        <v>29567500</v>
      </c>
      <c r="K17" s="14">
        <v>15141000</v>
      </c>
      <c r="L17" s="14">
        <v>14976500</v>
      </c>
      <c r="M17" s="14">
        <v>14955000</v>
      </c>
      <c r="N17" s="14">
        <v>14833500</v>
      </c>
      <c r="O17" s="14">
        <v>0</v>
      </c>
      <c r="P17" s="14">
        <v>29957000</v>
      </c>
      <c r="Q17" s="14">
        <v>15231500</v>
      </c>
      <c r="R17" s="14">
        <v>15161500</v>
      </c>
      <c r="S17" s="14">
        <v>0</v>
      </c>
      <c r="T17" s="14">
        <v>0</v>
      </c>
      <c r="U17" s="21">
        <f t="shared" si="1"/>
        <v>149823500</v>
      </c>
      <c r="V17" s="17">
        <f>+G17-U17</f>
        <v>34176500</v>
      </c>
      <c r="Y17" s="77"/>
      <c r="Z17" s="15"/>
    </row>
    <row r="18" spans="2:26" ht="18.75" customHeight="1" x14ac:dyDescent="0.25">
      <c r="B18" s="10" t="s">
        <v>31</v>
      </c>
      <c r="C18" s="10" t="s">
        <v>495</v>
      </c>
      <c r="D18" s="36">
        <v>15000000</v>
      </c>
      <c r="E18" s="59">
        <v>67000000</v>
      </c>
      <c r="F18" s="14">
        <v>0</v>
      </c>
      <c r="G18" s="59">
        <f t="shared" si="29"/>
        <v>67000000</v>
      </c>
      <c r="H18" s="36">
        <v>15000000</v>
      </c>
      <c r="I18" s="14">
        <v>4233500</v>
      </c>
      <c r="J18" s="14">
        <v>4383500</v>
      </c>
      <c r="K18" s="14">
        <v>4448833.33</v>
      </c>
      <c r="L18" s="14">
        <v>4528500</v>
      </c>
      <c r="M18" s="14">
        <v>4603500</v>
      </c>
      <c r="N18" s="14">
        <v>4635500</v>
      </c>
      <c r="O18" s="14">
        <v>4635500</v>
      </c>
      <c r="P18" s="14">
        <v>4895500</v>
      </c>
      <c r="Q18" s="14">
        <v>4893000</v>
      </c>
      <c r="R18" s="14">
        <v>4923500</v>
      </c>
      <c r="S18" s="14">
        <v>0</v>
      </c>
      <c r="T18" s="14">
        <v>0</v>
      </c>
      <c r="U18" s="21">
        <f t="shared" si="1"/>
        <v>46180833.329999998</v>
      </c>
      <c r="Y18" s="77"/>
      <c r="Z18" s="15"/>
    </row>
    <row r="19" spans="2:26" ht="19.5" customHeight="1" x14ac:dyDescent="0.25">
      <c r="B19" s="10" t="s">
        <v>32</v>
      </c>
      <c r="C19" s="10" t="s">
        <v>33</v>
      </c>
      <c r="D19" s="36">
        <v>7000000</v>
      </c>
      <c r="E19" s="59">
        <v>3000000</v>
      </c>
      <c r="F19" s="14">
        <v>0</v>
      </c>
      <c r="G19" s="59">
        <f t="shared" si="29"/>
        <v>3000000</v>
      </c>
      <c r="H19" s="36">
        <v>7000000</v>
      </c>
      <c r="I19" s="14">
        <v>0</v>
      </c>
      <c r="J19" s="14">
        <v>20000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21">
        <f>+SUM(I19:T19)</f>
        <v>20000</v>
      </c>
      <c r="Y19" s="77"/>
      <c r="Z19" s="15"/>
    </row>
    <row r="20" spans="2:26" ht="19.5" customHeight="1" x14ac:dyDescent="0.25">
      <c r="B20" s="10" t="s">
        <v>524</v>
      </c>
      <c r="C20" s="10" t="s">
        <v>525</v>
      </c>
      <c r="D20" s="36"/>
      <c r="E20" s="59">
        <v>3000000</v>
      </c>
      <c r="F20" s="14">
        <v>0</v>
      </c>
      <c r="G20" s="59">
        <f t="shared" si="29"/>
        <v>3000000</v>
      </c>
      <c r="H20" s="36"/>
      <c r="I20" s="14">
        <v>34000</v>
      </c>
      <c r="J20" s="14">
        <v>34000</v>
      </c>
      <c r="K20" s="14">
        <v>34000</v>
      </c>
      <c r="L20" s="14">
        <v>34000</v>
      </c>
      <c r="M20" s="14">
        <v>34000</v>
      </c>
      <c r="N20" s="14">
        <v>34000</v>
      </c>
      <c r="O20" s="14">
        <v>34000</v>
      </c>
      <c r="P20" s="14">
        <v>34000</v>
      </c>
      <c r="Q20" s="14">
        <v>34000</v>
      </c>
      <c r="R20" s="14">
        <v>34000</v>
      </c>
      <c r="S20" s="14">
        <v>0</v>
      </c>
      <c r="T20" s="14">
        <v>0</v>
      </c>
      <c r="U20" s="21">
        <f>+SUM(I20:T20)</f>
        <v>340000</v>
      </c>
      <c r="Y20" s="77"/>
      <c r="Z20" s="15"/>
    </row>
    <row r="21" spans="2:26" ht="19.5" customHeight="1" x14ac:dyDescent="0.25">
      <c r="B21" s="7" t="s">
        <v>526</v>
      </c>
      <c r="C21" s="7" t="s">
        <v>26</v>
      </c>
      <c r="D21" s="35">
        <f>SUM(D22:D28)</f>
        <v>42450000</v>
      </c>
      <c r="E21" s="57">
        <f t="shared" ref="E21" si="30">+E22</f>
        <v>1500000</v>
      </c>
      <c r="F21" s="15">
        <f t="shared" ref="F21:G21" si="31">+F22</f>
        <v>0</v>
      </c>
      <c r="G21" s="57">
        <f t="shared" si="31"/>
        <v>1500000</v>
      </c>
      <c r="H21" s="35">
        <f>SUM(H22:H28)</f>
        <v>42450000</v>
      </c>
      <c r="I21" s="15">
        <f t="shared" ref="I21:U21" si="32">+I22</f>
        <v>85000</v>
      </c>
      <c r="J21" s="15">
        <f t="shared" si="32"/>
        <v>85000</v>
      </c>
      <c r="K21" s="15">
        <f t="shared" si="32"/>
        <v>85000</v>
      </c>
      <c r="L21" s="15">
        <f t="shared" si="32"/>
        <v>85000</v>
      </c>
      <c r="M21" s="15">
        <f t="shared" si="32"/>
        <v>85000</v>
      </c>
      <c r="N21" s="15">
        <f t="shared" si="32"/>
        <v>0</v>
      </c>
      <c r="O21" s="15">
        <f t="shared" si="32"/>
        <v>0</v>
      </c>
      <c r="P21" s="15">
        <f t="shared" si="32"/>
        <v>170000</v>
      </c>
      <c r="Q21" s="15">
        <f t="shared" si="32"/>
        <v>0</v>
      </c>
      <c r="R21" s="15">
        <f t="shared" si="32"/>
        <v>0</v>
      </c>
      <c r="S21" s="15">
        <f t="shared" si="32"/>
        <v>0</v>
      </c>
      <c r="T21" s="15">
        <f t="shared" si="32"/>
        <v>0</v>
      </c>
      <c r="U21" s="15">
        <f t="shared" si="32"/>
        <v>595000</v>
      </c>
      <c r="Y21" s="77"/>
      <c r="Z21" s="15"/>
    </row>
    <row r="22" spans="2:26" ht="19.5" customHeight="1" x14ac:dyDescent="0.25">
      <c r="B22" s="10" t="s">
        <v>34</v>
      </c>
      <c r="C22" s="10" t="s">
        <v>35</v>
      </c>
      <c r="D22" s="36">
        <v>1500000</v>
      </c>
      <c r="E22" s="59">
        <v>1500000</v>
      </c>
      <c r="F22" s="14">
        <v>0</v>
      </c>
      <c r="G22" s="59">
        <f>+E22+F22</f>
        <v>1500000</v>
      </c>
      <c r="H22" s="36">
        <v>1500000</v>
      </c>
      <c r="I22" s="14">
        <v>85000</v>
      </c>
      <c r="J22" s="14">
        <v>85000</v>
      </c>
      <c r="K22" s="14">
        <v>85000</v>
      </c>
      <c r="L22" s="14">
        <v>85000</v>
      </c>
      <c r="M22" s="14">
        <v>85000</v>
      </c>
      <c r="N22" s="14">
        <v>0</v>
      </c>
      <c r="O22" s="14">
        <v>0</v>
      </c>
      <c r="P22" s="14">
        <v>170000</v>
      </c>
      <c r="Q22" s="14">
        <v>0</v>
      </c>
      <c r="R22" s="14">
        <v>0</v>
      </c>
      <c r="S22" s="14">
        <v>0</v>
      </c>
      <c r="T22" s="14">
        <v>0</v>
      </c>
      <c r="U22" s="21">
        <f t="shared" si="1"/>
        <v>595000</v>
      </c>
      <c r="Y22" s="77"/>
      <c r="Z22" s="15"/>
    </row>
    <row r="23" spans="2:26" ht="16.5" customHeight="1" x14ac:dyDescent="0.25">
      <c r="B23" s="7" t="s">
        <v>36</v>
      </c>
      <c r="C23" s="7" t="s">
        <v>37</v>
      </c>
      <c r="D23" s="35">
        <f t="shared" ref="D23:E23" si="33">+D24</f>
        <v>7000000</v>
      </c>
      <c r="E23" s="57">
        <f t="shared" si="33"/>
        <v>11500000</v>
      </c>
      <c r="F23" s="15">
        <f t="shared" ref="F23:H23" si="34">+F24</f>
        <v>0</v>
      </c>
      <c r="G23" s="57">
        <f t="shared" si="34"/>
        <v>11500000</v>
      </c>
      <c r="H23" s="35">
        <f t="shared" si="34"/>
        <v>7000000</v>
      </c>
      <c r="I23" s="15">
        <f t="shared" ref="I23:T23" si="35">+I24</f>
        <v>0</v>
      </c>
      <c r="J23" s="15">
        <f t="shared" si="35"/>
        <v>0</v>
      </c>
      <c r="K23" s="15">
        <f t="shared" si="35"/>
        <v>0</v>
      </c>
      <c r="L23" s="15">
        <f t="shared" si="35"/>
        <v>0</v>
      </c>
      <c r="M23" s="15">
        <f t="shared" si="35"/>
        <v>0</v>
      </c>
      <c r="N23" s="15">
        <f t="shared" si="35"/>
        <v>0</v>
      </c>
      <c r="O23" s="15">
        <f t="shared" si="35"/>
        <v>0</v>
      </c>
      <c r="P23" s="15">
        <f t="shared" si="35"/>
        <v>0</v>
      </c>
      <c r="Q23" s="15">
        <f t="shared" si="35"/>
        <v>74708.33</v>
      </c>
      <c r="R23" s="15">
        <f t="shared" si="35"/>
        <v>0</v>
      </c>
      <c r="S23" s="15">
        <f t="shared" si="35"/>
        <v>0</v>
      </c>
      <c r="T23" s="15">
        <f t="shared" si="35"/>
        <v>0</v>
      </c>
      <c r="U23" s="21">
        <f t="shared" si="1"/>
        <v>74708.33</v>
      </c>
      <c r="Y23" s="77"/>
      <c r="Z23" s="15"/>
    </row>
    <row r="24" spans="2:26" ht="19.5" customHeight="1" x14ac:dyDescent="0.25">
      <c r="B24" s="10" t="s">
        <v>38</v>
      </c>
      <c r="C24" s="10" t="s">
        <v>39</v>
      </c>
      <c r="D24" s="36">
        <v>7000000</v>
      </c>
      <c r="E24" s="59">
        <v>11500000</v>
      </c>
      <c r="F24" s="14">
        <v>0</v>
      </c>
      <c r="G24" s="59">
        <f>+E24+F24</f>
        <v>11500000</v>
      </c>
      <c r="H24" s="36">
        <v>7000000</v>
      </c>
      <c r="I24" s="14">
        <v>0</v>
      </c>
      <c r="J24" s="14">
        <v>0</v>
      </c>
      <c r="K24" s="14">
        <v>0</v>
      </c>
      <c r="L24" s="14">
        <v>0</v>
      </c>
      <c r="M24" s="14"/>
      <c r="N24" s="14">
        <v>0</v>
      </c>
      <c r="O24" s="14">
        <v>0</v>
      </c>
      <c r="P24" s="14">
        <v>0</v>
      </c>
      <c r="Q24" s="14">
        <v>74708.33</v>
      </c>
      <c r="R24" s="14">
        <v>0</v>
      </c>
      <c r="S24" s="14">
        <v>0</v>
      </c>
      <c r="T24" s="14">
        <v>0</v>
      </c>
      <c r="U24" s="21">
        <f t="shared" si="1"/>
        <v>74708.33</v>
      </c>
      <c r="Y24" s="77"/>
      <c r="Z24" s="15"/>
    </row>
    <row r="25" spans="2:26" ht="16.5" customHeight="1" x14ac:dyDescent="0.25">
      <c r="B25" s="7" t="s">
        <v>40</v>
      </c>
      <c r="C25" s="7" t="s">
        <v>41</v>
      </c>
      <c r="D25" s="35">
        <f t="shared" ref="D25" si="36">SUM(D26:D27)</f>
        <v>5000000</v>
      </c>
      <c r="E25" s="57">
        <f t="shared" ref="E25" si="37">SUM(E26:E27)</f>
        <v>2700000</v>
      </c>
      <c r="F25" s="15">
        <f>SUM(F26:F27)</f>
        <v>0</v>
      </c>
      <c r="G25" s="57">
        <f t="shared" ref="G25:H25" si="38">SUM(G26:G27)</f>
        <v>2700000</v>
      </c>
      <c r="H25" s="35">
        <f t="shared" si="38"/>
        <v>5000000</v>
      </c>
      <c r="I25" s="15">
        <f t="shared" ref="I25:T25" si="39">SUM(I26:I27)</f>
        <v>0</v>
      </c>
      <c r="J25" s="15">
        <f t="shared" si="39"/>
        <v>81218.27</v>
      </c>
      <c r="K25" s="15">
        <f t="shared" si="39"/>
        <v>0</v>
      </c>
      <c r="L25" s="15">
        <f t="shared" si="39"/>
        <v>0</v>
      </c>
      <c r="M25" s="15">
        <f t="shared" si="39"/>
        <v>654242.73</v>
      </c>
      <c r="N25" s="15">
        <f t="shared" si="39"/>
        <v>0</v>
      </c>
      <c r="O25" s="15">
        <f t="shared" si="39"/>
        <v>0</v>
      </c>
      <c r="P25" s="15">
        <f t="shared" si="39"/>
        <v>490078.44</v>
      </c>
      <c r="Q25" s="15">
        <f t="shared" si="39"/>
        <v>726880.48</v>
      </c>
      <c r="R25" s="15">
        <f t="shared" si="39"/>
        <v>0</v>
      </c>
      <c r="S25" s="15">
        <f t="shared" si="39"/>
        <v>0</v>
      </c>
      <c r="T25" s="15">
        <f t="shared" si="39"/>
        <v>0</v>
      </c>
      <c r="U25" s="20">
        <f>+SUM(I25:T25)</f>
        <v>1952419.92</v>
      </c>
      <c r="Y25" s="77"/>
      <c r="Z25" s="15"/>
    </row>
    <row r="26" spans="2:26" ht="19.5" customHeight="1" x14ac:dyDescent="0.25">
      <c r="B26" s="10" t="s">
        <v>42</v>
      </c>
      <c r="C26" s="10" t="s">
        <v>43</v>
      </c>
      <c r="D26" s="36">
        <v>3500000</v>
      </c>
      <c r="E26" s="59">
        <v>1200000</v>
      </c>
      <c r="F26" s="14">
        <v>0</v>
      </c>
      <c r="G26" s="59">
        <f>+E26+F26</f>
        <v>1200000</v>
      </c>
      <c r="H26" s="36">
        <v>3500000</v>
      </c>
      <c r="I26" s="14">
        <v>0</v>
      </c>
      <c r="J26" s="14">
        <v>0</v>
      </c>
      <c r="K26" s="14">
        <v>0</v>
      </c>
      <c r="L26" s="14">
        <v>0</v>
      </c>
      <c r="M26" s="14">
        <v>132000</v>
      </c>
      <c r="N26" s="14">
        <v>0</v>
      </c>
      <c r="O26" s="14">
        <v>0</v>
      </c>
      <c r="P26" s="14">
        <v>0</v>
      </c>
      <c r="Q26" s="14">
        <v>450000</v>
      </c>
      <c r="R26" s="14">
        <v>0</v>
      </c>
      <c r="S26" s="14">
        <v>0</v>
      </c>
      <c r="T26" s="14">
        <v>0</v>
      </c>
      <c r="U26" s="21">
        <f>+SUM(I26:T26)</f>
        <v>582000</v>
      </c>
      <c r="Y26" s="77"/>
      <c r="Z26" s="15"/>
    </row>
    <row r="27" spans="2:26" ht="19.5" customHeight="1" x14ac:dyDescent="0.25">
      <c r="B27" s="10" t="s">
        <v>44</v>
      </c>
      <c r="C27" s="10" t="s">
        <v>45</v>
      </c>
      <c r="D27" s="36">
        <v>1500000</v>
      </c>
      <c r="E27" s="59">
        <v>1500000</v>
      </c>
      <c r="F27" s="14">
        <v>0</v>
      </c>
      <c r="G27" s="59">
        <f>+E27+F27</f>
        <v>1500000</v>
      </c>
      <c r="H27" s="36">
        <v>1500000</v>
      </c>
      <c r="I27" s="14">
        <v>0</v>
      </c>
      <c r="J27" s="14">
        <v>81218.27</v>
      </c>
      <c r="K27" s="14">
        <v>0</v>
      </c>
      <c r="L27" s="14">
        <v>0</v>
      </c>
      <c r="M27" s="14">
        <v>522242.73</v>
      </c>
      <c r="N27" s="14">
        <v>0</v>
      </c>
      <c r="O27" s="14">
        <v>0</v>
      </c>
      <c r="P27" s="14">
        <v>490078.44</v>
      </c>
      <c r="Q27" s="14">
        <v>276880.48</v>
      </c>
      <c r="R27" s="14">
        <v>0</v>
      </c>
      <c r="S27" s="14">
        <v>0</v>
      </c>
      <c r="T27" s="14">
        <v>0</v>
      </c>
      <c r="U27" s="21">
        <f>+SUM(I27:T27)</f>
        <v>1370419.92</v>
      </c>
      <c r="Y27" s="77"/>
      <c r="Z27" s="15"/>
    </row>
    <row r="28" spans="2:26" x14ac:dyDescent="0.25">
      <c r="B28" s="7" t="s">
        <v>46</v>
      </c>
      <c r="C28" s="7" t="s">
        <v>47</v>
      </c>
      <c r="D28" s="35">
        <f t="shared" ref="D28:E28" si="40">+D29</f>
        <v>16950000</v>
      </c>
      <c r="E28" s="57">
        <f t="shared" si="40"/>
        <v>22700000</v>
      </c>
      <c r="F28" s="15">
        <f t="shared" ref="F28:H28" si="41">+F29</f>
        <v>0</v>
      </c>
      <c r="G28" s="57">
        <f t="shared" si="41"/>
        <v>22700000</v>
      </c>
      <c r="H28" s="35">
        <f t="shared" si="41"/>
        <v>16950000</v>
      </c>
      <c r="I28" s="15">
        <f t="shared" ref="I28:T28" si="42">+I29</f>
        <v>297210.20999999996</v>
      </c>
      <c r="J28" s="15">
        <f t="shared" si="42"/>
        <v>203926.04</v>
      </c>
      <c r="K28" s="15">
        <f t="shared" si="42"/>
        <v>40000</v>
      </c>
      <c r="L28" s="15">
        <f t="shared" si="42"/>
        <v>8928535.1199999992</v>
      </c>
      <c r="M28" s="15">
        <f t="shared" si="42"/>
        <v>234760.3</v>
      </c>
      <c r="N28" s="15">
        <f t="shared" si="42"/>
        <v>167943.16999999998</v>
      </c>
      <c r="O28" s="15">
        <f t="shared" si="42"/>
        <v>218449.52</v>
      </c>
      <c r="P28" s="15">
        <f t="shared" si="42"/>
        <v>40000</v>
      </c>
      <c r="Q28" s="15">
        <f>+Q29</f>
        <v>727205.51</v>
      </c>
      <c r="R28" s="15">
        <f t="shared" si="42"/>
        <v>9288552.7200000007</v>
      </c>
      <c r="S28" s="15">
        <f t="shared" si="42"/>
        <v>0</v>
      </c>
      <c r="T28" s="15">
        <f t="shared" si="42"/>
        <v>0</v>
      </c>
      <c r="U28" s="21">
        <f t="shared" si="1"/>
        <v>20146582.59</v>
      </c>
      <c r="Y28" s="77"/>
      <c r="Z28" s="15"/>
    </row>
    <row r="29" spans="2:26" x14ac:dyDescent="0.25">
      <c r="B29" s="7" t="s">
        <v>48</v>
      </c>
      <c r="C29" s="7" t="s">
        <v>49</v>
      </c>
      <c r="D29" s="35">
        <f t="shared" ref="D29" si="43">SUM(D30:D35)</f>
        <v>16950000</v>
      </c>
      <c r="E29" s="57">
        <f t="shared" ref="E29" si="44">SUM(E30:E35)</f>
        <v>22700000</v>
      </c>
      <c r="F29" s="15">
        <f t="shared" ref="F29" si="45">SUM(F30:F35)</f>
        <v>0</v>
      </c>
      <c r="G29" s="57">
        <f t="shared" ref="G29:I29" si="46">SUM(G30:G35)</f>
        <v>22700000</v>
      </c>
      <c r="H29" s="35">
        <f t="shared" si="46"/>
        <v>16950000</v>
      </c>
      <c r="I29" s="15">
        <f t="shared" si="46"/>
        <v>297210.20999999996</v>
      </c>
      <c r="J29" s="15">
        <f t="shared" ref="J29:R29" si="47">SUM(J30:J35)</f>
        <v>203926.04</v>
      </c>
      <c r="K29" s="15">
        <f t="shared" si="47"/>
        <v>40000</v>
      </c>
      <c r="L29" s="15">
        <f t="shared" si="47"/>
        <v>8928535.1199999992</v>
      </c>
      <c r="M29" s="15">
        <f t="shared" si="47"/>
        <v>234760.3</v>
      </c>
      <c r="N29" s="15">
        <f t="shared" si="47"/>
        <v>167943.16999999998</v>
      </c>
      <c r="O29" s="15">
        <f t="shared" si="47"/>
        <v>218449.52</v>
      </c>
      <c r="P29" s="15">
        <f t="shared" si="47"/>
        <v>40000</v>
      </c>
      <c r="Q29" s="15">
        <f>SUM(Q30:Q35)</f>
        <v>727205.51</v>
      </c>
      <c r="R29" s="15">
        <f t="shared" si="47"/>
        <v>9288552.7200000007</v>
      </c>
      <c r="S29" s="15">
        <f t="shared" ref="S29" si="48">SUM(S30:S35)</f>
        <v>0</v>
      </c>
      <c r="T29" s="15">
        <f t="shared" ref="T29" si="49">SUM(T30:T35)</f>
        <v>0</v>
      </c>
      <c r="U29" s="21">
        <f t="shared" si="1"/>
        <v>20146582.59</v>
      </c>
      <c r="Y29" s="77"/>
      <c r="Z29" s="15"/>
    </row>
    <row r="30" spans="2:26" ht="19.5" customHeight="1" x14ac:dyDescent="0.25">
      <c r="B30" s="10" t="s">
        <v>50</v>
      </c>
      <c r="C30" s="10" t="s">
        <v>51</v>
      </c>
      <c r="D30" s="36">
        <v>500000</v>
      </c>
      <c r="E30" s="59">
        <v>3000000</v>
      </c>
      <c r="F30" s="14">
        <v>0</v>
      </c>
      <c r="G30" s="59">
        <f>+E30+F30</f>
        <v>3000000</v>
      </c>
      <c r="H30" s="36">
        <v>500000</v>
      </c>
      <c r="I30" s="14">
        <v>257210.21</v>
      </c>
      <c r="J30" s="14">
        <v>163926.04</v>
      </c>
      <c r="K30" s="14">
        <v>0</v>
      </c>
      <c r="L30" s="14">
        <v>305015.69</v>
      </c>
      <c r="M30" s="14">
        <v>194760.3</v>
      </c>
      <c r="N30" s="14">
        <v>127943.17</v>
      </c>
      <c r="O30" s="14">
        <v>178449.52</v>
      </c>
      <c r="P30" s="14">
        <v>0</v>
      </c>
      <c r="Q30" s="14">
        <v>494705.51</v>
      </c>
      <c r="R30" s="14">
        <v>317486.05</v>
      </c>
      <c r="S30" s="14">
        <v>0</v>
      </c>
      <c r="T30" s="14">
        <v>0</v>
      </c>
      <c r="U30" s="21">
        <f t="shared" si="1"/>
        <v>2039496.49</v>
      </c>
      <c r="Y30" s="77"/>
      <c r="Z30" s="15"/>
    </row>
    <row r="31" spans="2:26" ht="19.5" customHeight="1" x14ac:dyDescent="0.25">
      <c r="B31" s="10" t="s">
        <v>52</v>
      </c>
      <c r="C31" s="10" t="s">
        <v>53</v>
      </c>
      <c r="D31" s="36">
        <v>2400000</v>
      </c>
      <c r="E31" s="59">
        <v>600000</v>
      </c>
      <c r="F31" s="14">
        <v>0</v>
      </c>
      <c r="G31" s="59">
        <f t="shared" ref="G31:G35" si="50">+E31+F31</f>
        <v>600000</v>
      </c>
      <c r="H31" s="36">
        <v>2400000</v>
      </c>
      <c r="I31" s="14">
        <v>40000</v>
      </c>
      <c r="J31" s="14">
        <v>40000</v>
      </c>
      <c r="K31" s="14">
        <v>40000</v>
      </c>
      <c r="L31" s="14">
        <v>40000</v>
      </c>
      <c r="M31" s="14">
        <v>40000</v>
      </c>
      <c r="N31" s="14">
        <v>40000</v>
      </c>
      <c r="O31" s="14">
        <v>40000</v>
      </c>
      <c r="P31" s="14">
        <v>40000</v>
      </c>
      <c r="Q31" s="14">
        <v>40000</v>
      </c>
      <c r="R31" s="14">
        <v>40000</v>
      </c>
      <c r="S31" s="14">
        <v>0</v>
      </c>
      <c r="T31" s="14">
        <v>0</v>
      </c>
      <c r="U31" s="21">
        <f t="shared" si="1"/>
        <v>400000</v>
      </c>
      <c r="Y31" s="77"/>
      <c r="Z31" s="15"/>
    </row>
    <row r="32" spans="2:26" ht="19.5" customHeight="1" x14ac:dyDescent="0.25">
      <c r="B32" s="10" t="s">
        <v>54</v>
      </c>
      <c r="C32" s="10" t="s">
        <v>55</v>
      </c>
      <c r="D32" s="36">
        <v>7000000</v>
      </c>
      <c r="E32" s="59">
        <v>9500000</v>
      </c>
      <c r="F32" s="14">
        <v>0</v>
      </c>
      <c r="G32" s="59">
        <f t="shared" si="50"/>
        <v>9500000</v>
      </c>
      <c r="H32" s="36">
        <v>7000000</v>
      </c>
      <c r="I32" s="14">
        <v>0</v>
      </c>
      <c r="J32" s="14">
        <v>0</v>
      </c>
      <c r="K32" s="14">
        <v>0</v>
      </c>
      <c r="L32" s="14">
        <v>8583519.4299999997</v>
      </c>
      <c r="M32" s="14">
        <v>0</v>
      </c>
      <c r="N32" s="14">
        <v>0</v>
      </c>
      <c r="O32" s="14">
        <v>0</v>
      </c>
      <c r="P32" s="14">
        <v>0</v>
      </c>
      <c r="Q32" s="14">
        <v>96250</v>
      </c>
      <c r="R32" s="14">
        <v>0</v>
      </c>
      <c r="S32" s="14">
        <v>0</v>
      </c>
      <c r="T32" s="14">
        <v>0</v>
      </c>
      <c r="U32" s="21">
        <f t="shared" si="1"/>
        <v>8679769.4299999997</v>
      </c>
      <c r="Y32" s="77"/>
      <c r="Z32" s="15"/>
    </row>
    <row r="33" spans="2:26" ht="19.5" customHeight="1" x14ac:dyDescent="0.25">
      <c r="B33" s="10" t="s">
        <v>56</v>
      </c>
      <c r="C33" s="10" t="s">
        <v>57</v>
      </c>
      <c r="D33" s="36">
        <v>50000</v>
      </c>
      <c r="E33" s="59">
        <v>100000</v>
      </c>
      <c r="F33" s="14">
        <v>0</v>
      </c>
      <c r="G33" s="59">
        <f t="shared" si="50"/>
        <v>100000</v>
      </c>
      <c r="H33" s="36">
        <v>50000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21">
        <f t="shared" si="1"/>
        <v>0</v>
      </c>
      <c r="Y33" s="77"/>
      <c r="Z33" s="15"/>
    </row>
    <row r="34" spans="2:26" ht="19.5" customHeight="1" x14ac:dyDescent="0.25">
      <c r="B34" s="10" t="s">
        <v>492</v>
      </c>
      <c r="C34" s="10" t="s">
        <v>493</v>
      </c>
      <c r="D34" s="36"/>
      <c r="E34" s="59">
        <v>9500000</v>
      </c>
      <c r="F34" s="14">
        <v>0</v>
      </c>
      <c r="G34" s="59">
        <f t="shared" si="50"/>
        <v>9500000</v>
      </c>
      <c r="H34" s="36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96250</v>
      </c>
      <c r="R34" s="14">
        <v>8931066.6699999999</v>
      </c>
      <c r="S34" s="14">
        <v>0</v>
      </c>
      <c r="T34" s="14">
        <v>0</v>
      </c>
      <c r="U34" s="21">
        <f t="shared" si="1"/>
        <v>9027316.6699999999</v>
      </c>
      <c r="W34" s="17"/>
      <c r="Y34" s="77"/>
      <c r="Z34" s="15"/>
    </row>
    <row r="35" spans="2:26" x14ac:dyDescent="0.25">
      <c r="B35" s="10" t="s">
        <v>58</v>
      </c>
      <c r="C35" s="10" t="s">
        <v>59</v>
      </c>
      <c r="D35" s="36">
        <v>7000000</v>
      </c>
      <c r="E35" s="59">
        <v>0</v>
      </c>
      <c r="F35" s="14">
        <v>0</v>
      </c>
      <c r="G35" s="59">
        <f t="shared" si="50"/>
        <v>0</v>
      </c>
      <c r="H35" s="36">
        <v>7000000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21">
        <f t="shared" ref="U35:U67" si="51">+SUM(I35:T35)</f>
        <v>0</v>
      </c>
      <c r="Y35" s="77"/>
      <c r="Z35" s="15"/>
    </row>
    <row r="36" spans="2:26" x14ac:dyDescent="0.25">
      <c r="B36" s="7" t="s">
        <v>60</v>
      </c>
      <c r="C36" s="7" t="s">
        <v>61</v>
      </c>
      <c r="D36" s="35">
        <f t="shared" ref="D36" si="52">+D37</f>
        <v>200000</v>
      </c>
      <c r="E36" s="57">
        <f>+E37</f>
        <v>25000000</v>
      </c>
      <c r="F36" s="15">
        <f t="shared" ref="F36" si="53">+F37</f>
        <v>0</v>
      </c>
      <c r="G36" s="57">
        <f t="shared" ref="G36:H36" si="54">+G37</f>
        <v>25000000</v>
      </c>
      <c r="H36" s="35">
        <f t="shared" si="54"/>
        <v>200000</v>
      </c>
      <c r="I36" s="15">
        <f t="shared" ref="I36:T36" si="55">+I37</f>
        <v>0</v>
      </c>
      <c r="J36" s="15">
        <f t="shared" si="55"/>
        <v>0</v>
      </c>
      <c r="K36" s="15">
        <f t="shared" si="55"/>
        <v>0</v>
      </c>
      <c r="L36" s="15">
        <f t="shared" si="55"/>
        <v>0</v>
      </c>
      <c r="M36" s="15">
        <f t="shared" si="55"/>
        <v>0</v>
      </c>
      <c r="N36" s="15">
        <f t="shared" si="55"/>
        <v>0</v>
      </c>
      <c r="O36" s="15">
        <f t="shared" si="55"/>
        <v>0</v>
      </c>
      <c r="P36" s="15">
        <f t="shared" si="55"/>
        <v>0</v>
      </c>
      <c r="Q36" s="15">
        <f t="shared" si="55"/>
        <v>0</v>
      </c>
      <c r="R36" s="15">
        <f t="shared" si="55"/>
        <v>0</v>
      </c>
      <c r="S36" s="15">
        <f t="shared" si="55"/>
        <v>0</v>
      </c>
      <c r="T36" s="15">
        <f t="shared" si="55"/>
        <v>0</v>
      </c>
      <c r="U36" s="21">
        <f t="shared" si="51"/>
        <v>0</v>
      </c>
      <c r="Y36" s="77"/>
      <c r="Z36" s="15"/>
    </row>
    <row r="37" spans="2:26" x14ac:dyDescent="0.25">
      <c r="B37" s="7" t="s">
        <v>62</v>
      </c>
      <c r="C37" s="7" t="s">
        <v>63</v>
      </c>
      <c r="D37" s="35">
        <f>+D39</f>
        <v>200000</v>
      </c>
      <c r="E37" s="57">
        <f>+E38+E39</f>
        <v>25000000</v>
      </c>
      <c r="F37" s="15">
        <f t="shared" ref="F37:G37" si="56">+F38+F39</f>
        <v>0</v>
      </c>
      <c r="G37" s="15">
        <f t="shared" si="56"/>
        <v>25000000</v>
      </c>
      <c r="H37" s="35">
        <f>+H39</f>
        <v>200000</v>
      </c>
      <c r="I37" s="15">
        <f>I38+I39</f>
        <v>0</v>
      </c>
      <c r="J37" s="15">
        <f t="shared" ref="J37:U37" si="57">J38+J39</f>
        <v>0</v>
      </c>
      <c r="K37" s="15">
        <f t="shared" si="57"/>
        <v>0</v>
      </c>
      <c r="L37" s="15">
        <f t="shared" si="57"/>
        <v>0</v>
      </c>
      <c r="M37" s="15">
        <f t="shared" si="57"/>
        <v>0</v>
      </c>
      <c r="N37" s="15">
        <f t="shared" si="57"/>
        <v>0</v>
      </c>
      <c r="O37" s="15">
        <f t="shared" si="57"/>
        <v>0</v>
      </c>
      <c r="P37" s="15">
        <f t="shared" si="57"/>
        <v>0</v>
      </c>
      <c r="Q37" s="15">
        <f t="shared" si="57"/>
        <v>0</v>
      </c>
      <c r="R37" s="15">
        <f t="shared" si="57"/>
        <v>0</v>
      </c>
      <c r="S37" s="15">
        <f t="shared" si="57"/>
        <v>0</v>
      </c>
      <c r="T37" s="15">
        <f t="shared" si="57"/>
        <v>0</v>
      </c>
      <c r="U37" s="15">
        <f t="shared" si="57"/>
        <v>0</v>
      </c>
    </row>
    <row r="38" spans="2:26" x14ac:dyDescent="0.25">
      <c r="B38" s="10" t="s">
        <v>570</v>
      </c>
      <c r="C38" s="10" t="s">
        <v>571</v>
      </c>
      <c r="D38" s="35"/>
      <c r="E38" s="59">
        <v>1000000</v>
      </c>
      <c r="F38" s="15">
        <v>0</v>
      </c>
      <c r="G38" s="59">
        <f>+E38+F38</f>
        <v>1000000</v>
      </c>
      <c r="H38" s="35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21">
        <f>+SUM(I38:T38)</f>
        <v>0</v>
      </c>
    </row>
    <row r="39" spans="2:26" ht="19.5" customHeight="1" x14ac:dyDescent="0.25">
      <c r="B39" s="10" t="s">
        <v>564</v>
      </c>
      <c r="C39" s="10" t="s">
        <v>565</v>
      </c>
      <c r="D39" s="36">
        <v>200000</v>
      </c>
      <c r="E39" s="59">
        <v>24000000</v>
      </c>
      <c r="F39" s="14">
        <v>0</v>
      </c>
      <c r="G39" s="59">
        <f>+E39+F39</f>
        <v>24000000</v>
      </c>
      <c r="H39" s="36">
        <v>200000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21">
        <f t="shared" si="51"/>
        <v>0</v>
      </c>
    </row>
    <row r="40" spans="2:26" x14ac:dyDescent="0.25">
      <c r="B40" s="7" t="s">
        <v>64</v>
      </c>
      <c r="C40" s="7" t="s">
        <v>65</v>
      </c>
      <c r="D40" s="35">
        <f t="shared" ref="D40:E40" si="58">+D41+D43+D45</f>
        <v>17000000</v>
      </c>
      <c r="E40" s="57">
        <f t="shared" si="58"/>
        <v>19500000</v>
      </c>
      <c r="F40" s="15">
        <f t="shared" ref="F40" si="59">+F41+F43+F45</f>
        <v>0</v>
      </c>
      <c r="G40" s="57">
        <f t="shared" ref="G40:I40" si="60">+G41+G43+G45</f>
        <v>19500000</v>
      </c>
      <c r="H40" s="35">
        <f t="shared" si="60"/>
        <v>17000000</v>
      </c>
      <c r="I40" s="15">
        <f t="shared" si="60"/>
        <v>1417161.31</v>
      </c>
      <c r="J40" s="15">
        <f t="shared" ref="J40:R40" si="61">+J41+J43+J45</f>
        <v>1418349.45</v>
      </c>
      <c r="K40" s="15">
        <f t="shared" si="61"/>
        <v>1435708.5799999998</v>
      </c>
      <c r="L40" s="15">
        <f t="shared" si="61"/>
        <v>1423134.47</v>
      </c>
      <c r="M40" s="15">
        <f t="shared" si="61"/>
        <v>1428617.9300000002</v>
      </c>
      <c r="N40" s="15">
        <f t="shared" si="61"/>
        <v>1444782.01</v>
      </c>
      <c r="O40" s="15">
        <f t="shared" si="61"/>
        <v>1469984.5100000002</v>
      </c>
      <c r="P40" s="15">
        <f t="shared" si="61"/>
        <v>1571514.48</v>
      </c>
      <c r="Q40" s="15">
        <f>+Q41+Q43+Q45</f>
        <v>1690745.66</v>
      </c>
      <c r="R40" s="15">
        <f t="shared" si="61"/>
        <v>1568247.48</v>
      </c>
      <c r="S40" s="15">
        <f t="shared" ref="S40" si="62">+S41+S43+S45</f>
        <v>0</v>
      </c>
      <c r="T40" s="15">
        <f t="shared" ref="T40" si="63">+T41+T43+T45</f>
        <v>0</v>
      </c>
      <c r="U40" s="21">
        <f t="shared" si="51"/>
        <v>14868245.880000001</v>
      </c>
    </row>
    <row r="41" spans="2:26" x14ac:dyDescent="0.25">
      <c r="B41" s="7" t="s">
        <v>66</v>
      </c>
      <c r="C41" s="7" t="s">
        <v>67</v>
      </c>
      <c r="D41" s="35">
        <f t="shared" ref="D41:E41" si="64">+D42</f>
        <v>7000000</v>
      </c>
      <c r="E41" s="57">
        <f t="shared" si="64"/>
        <v>8500000</v>
      </c>
      <c r="F41" s="15">
        <f t="shared" ref="F41:H41" si="65">+F42</f>
        <v>0</v>
      </c>
      <c r="G41" s="57">
        <f t="shared" si="65"/>
        <v>8500000</v>
      </c>
      <c r="H41" s="35">
        <f t="shared" si="65"/>
        <v>7000000</v>
      </c>
      <c r="I41" s="15">
        <f t="shared" ref="I41:T41" si="66">+I42</f>
        <v>652531.69999999995</v>
      </c>
      <c r="J41" s="15">
        <f t="shared" si="66"/>
        <v>653373.04</v>
      </c>
      <c r="K41" s="15">
        <f t="shared" si="66"/>
        <v>661318.56999999995</v>
      </c>
      <c r="L41" s="15">
        <f t="shared" si="66"/>
        <v>654240.39</v>
      </c>
      <c r="M41" s="15">
        <f t="shared" si="66"/>
        <v>656750.25</v>
      </c>
      <c r="N41" s="15">
        <f t="shared" si="66"/>
        <v>664438.17000000004</v>
      </c>
      <c r="O41" s="15">
        <f t="shared" si="66"/>
        <v>676318.65</v>
      </c>
      <c r="P41" s="15">
        <f t="shared" si="66"/>
        <v>723325.35</v>
      </c>
      <c r="Q41" s="15">
        <f t="shared" si="66"/>
        <v>777918.35</v>
      </c>
      <c r="R41" s="15">
        <f t="shared" si="66"/>
        <v>721907.35</v>
      </c>
      <c r="S41" s="15">
        <f t="shared" si="66"/>
        <v>0</v>
      </c>
      <c r="T41" s="15">
        <f t="shared" si="66"/>
        <v>0</v>
      </c>
      <c r="U41" s="21">
        <f t="shared" si="51"/>
        <v>6842121.8199999994</v>
      </c>
    </row>
    <row r="42" spans="2:26" ht="19.5" customHeight="1" x14ac:dyDescent="0.25">
      <c r="B42" s="10" t="s">
        <v>68</v>
      </c>
      <c r="C42" s="10" t="s">
        <v>67</v>
      </c>
      <c r="D42" s="36">
        <v>7000000</v>
      </c>
      <c r="E42" s="59">
        <v>8500000</v>
      </c>
      <c r="F42" s="14">
        <v>0</v>
      </c>
      <c r="G42" s="59">
        <f>+E42+F42</f>
        <v>8500000</v>
      </c>
      <c r="H42" s="36">
        <v>7000000</v>
      </c>
      <c r="I42" s="14">
        <v>652531.69999999995</v>
      </c>
      <c r="J42" s="14">
        <v>653373.04</v>
      </c>
      <c r="K42" s="14">
        <v>661318.56999999995</v>
      </c>
      <c r="L42" s="14">
        <v>654240.39</v>
      </c>
      <c r="M42" s="14">
        <v>656750.25</v>
      </c>
      <c r="N42" s="14">
        <v>664438.17000000004</v>
      </c>
      <c r="O42" s="14">
        <v>676318.65</v>
      </c>
      <c r="P42" s="14">
        <v>723325.35</v>
      </c>
      <c r="Q42" s="14">
        <v>777918.35</v>
      </c>
      <c r="R42" s="14">
        <v>721907.35</v>
      </c>
      <c r="S42" s="14">
        <v>0</v>
      </c>
      <c r="T42" s="14">
        <v>0</v>
      </c>
      <c r="U42" s="21">
        <f t="shared" si="51"/>
        <v>6842121.8199999994</v>
      </c>
    </row>
    <row r="43" spans="2:26" x14ac:dyDescent="0.25">
      <c r="B43" s="7" t="s">
        <v>69</v>
      </c>
      <c r="C43" s="7" t="s">
        <v>70</v>
      </c>
      <c r="D43" s="35">
        <f t="shared" ref="D43:E43" si="67">+D44</f>
        <v>7000000</v>
      </c>
      <c r="E43" s="57">
        <f t="shared" si="67"/>
        <v>9000000</v>
      </c>
      <c r="F43" s="15">
        <f t="shared" ref="F43:H43" si="68">+F44</f>
        <v>0</v>
      </c>
      <c r="G43" s="57">
        <f t="shared" si="68"/>
        <v>9000000</v>
      </c>
      <c r="H43" s="35">
        <f t="shared" si="68"/>
        <v>7000000</v>
      </c>
      <c r="I43" s="15">
        <f t="shared" ref="I43:T43" si="69">+I44</f>
        <v>653452.05000000005</v>
      </c>
      <c r="J43" s="15">
        <f t="shared" si="69"/>
        <v>654294.59</v>
      </c>
      <c r="K43" s="15">
        <f t="shared" si="69"/>
        <v>662251.31999999995</v>
      </c>
      <c r="L43" s="15">
        <f t="shared" si="69"/>
        <v>655163.15</v>
      </c>
      <c r="M43" s="15">
        <f t="shared" si="69"/>
        <v>657676.55000000005</v>
      </c>
      <c r="N43" s="15">
        <f t="shared" si="69"/>
        <v>665375.31999999995</v>
      </c>
      <c r="O43" s="15">
        <f t="shared" si="69"/>
        <v>677272.55</v>
      </c>
      <c r="P43" s="15">
        <f t="shared" si="69"/>
        <v>724345.55</v>
      </c>
      <c r="Q43" s="15">
        <f t="shared" si="69"/>
        <v>779015.55</v>
      </c>
      <c r="R43" s="15">
        <f t="shared" si="69"/>
        <v>722925.55</v>
      </c>
      <c r="S43" s="15">
        <f t="shared" si="69"/>
        <v>0</v>
      </c>
      <c r="T43" s="15">
        <f t="shared" si="69"/>
        <v>0</v>
      </c>
      <c r="U43" s="21">
        <f t="shared" si="51"/>
        <v>6851772.1799999997</v>
      </c>
    </row>
    <row r="44" spans="2:26" ht="19.5" customHeight="1" x14ac:dyDescent="0.25">
      <c r="B44" s="10" t="s">
        <v>71</v>
      </c>
      <c r="C44" s="10" t="s">
        <v>70</v>
      </c>
      <c r="D44" s="36">
        <v>7000000</v>
      </c>
      <c r="E44" s="59">
        <v>9000000</v>
      </c>
      <c r="F44" s="14">
        <v>0</v>
      </c>
      <c r="G44" s="59">
        <f>+E44+F44</f>
        <v>9000000</v>
      </c>
      <c r="H44" s="36">
        <v>7000000</v>
      </c>
      <c r="I44" s="14">
        <v>653452.05000000005</v>
      </c>
      <c r="J44" s="14">
        <v>654294.59</v>
      </c>
      <c r="K44" s="14">
        <v>662251.31999999995</v>
      </c>
      <c r="L44" s="14">
        <v>655163.15</v>
      </c>
      <c r="M44" s="14">
        <v>657676.55000000005</v>
      </c>
      <c r="N44" s="14">
        <v>665375.31999999995</v>
      </c>
      <c r="O44" s="14">
        <v>677272.55</v>
      </c>
      <c r="P44" s="14">
        <v>724345.55</v>
      </c>
      <c r="Q44" s="14">
        <v>779015.55</v>
      </c>
      <c r="R44" s="14">
        <v>722925.55</v>
      </c>
      <c r="S44" s="14">
        <v>0</v>
      </c>
      <c r="T44" s="14">
        <v>0</v>
      </c>
      <c r="U44" s="21">
        <f t="shared" si="51"/>
        <v>6851772.1799999997</v>
      </c>
    </row>
    <row r="45" spans="2:26" x14ac:dyDescent="0.25">
      <c r="B45" s="7" t="s">
        <v>72</v>
      </c>
      <c r="C45" s="7" t="s">
        <v>73</v>
      </c>
      <c r="D45" s="35">
        <f t="shared" ref="D45:E45" si="70">+D46</f>
        <v>3000000</v>
      </c>
      <c r="E45" s="57">
        <f t="shared" si="70"/>
        <v>2000000</v>
      </c>
      <c r="F45" s="15">
        <f t="shared" ref="F45:H45" si="71">+F46</f>
        <v>0</v>
      </c>
      <c r="G45" s="57">
        <f t="shared" si="71"/>
        <v>2000000</v>
      </c>
      <c r="H45" s="35">
        <f t="shared" si="71"/>
        <v>3000000</v>
      </c>
      <c r="I45" s="15">
        <f t="shared" ref="I45:T45" si="72">+I46</f>
        <v>111177.56</v>
      </c>
      <c r="J45" s="15">
        <f t="shared" si="72"/>
        <v>110681.82</v>
      </c>
      <c r="K45" s="15">
        <f t="shared" si="72"/>
        <v>112138.69</v>
      </c>
      <c r="L45" s="15">
        <f t="shared" si="72"/>
        <v>113730.93</v>
      </c>
      <c r="M45" s="15">
        <f t="shared" si="72"/>
        <v>114191.13</v>
      </c>
      <c r="N45" s="15">
        <f t="shared" si="72"/>
        <v>114968.52</v>
      </c>
      <c r="O45" s="15">
        <f t="shared" si="72"/>
        <v>116393.31</v>
      </c>
      <c r="P45" s="15">
        <f t="shared" si="72"/>
        <v>123843.58</v>
      </c>
      <c r="Q45" s="15">
        <f t="shared" si="72"/>
        <v>133811.76</v>
      </c>
      <c r="R45" s="15">
        <f t="shared" si="72"/>
        <v>123414.58</v>
      </c>
      <c r="S45" s="15">
        <f t="shared" si="72"/>
        <v>0</v>
      </c>
      <c r="T45" s="15">
        <f t="shared" si="72"/>
        <v>0</v>
      </c>
      <c r="U45" s="21">
        <f t="shared" si="51"/>
        <v>1174351.8799999999</v>
      </c>
    </row>
    <row r="46" spans="2:26" ht="29.25" customHeight="1" x14ac:dyDescent="0.25">
      <c r="B46" s="10" t="s">
        <v>74</v>
      </c>
      <c r="C46" s="10" t="s">
        <v>73</v>
      </c>
      <c r="D46" s="36">
        <v>3000000</v>
      </c>
      <c r="E46" s="59">
        <v>2000000</v>
      </c>
      <c r="F46" s="44">
        <v>0</v>
      </c>
      <c r="G46" s="59">
        <f>+E46+F46</f>
        <v>2000000</v>
      </c>
      <c r="H46" s="36">
        <v>3000000</v>
      </c>
      <c r="I46" s="44">
        <v>111177.56</v>
      </c>
      <c r="J46" s="44">
        <v>110681.82</v>
      </c>
      <c r="K46" s="44">
        <v>112138.69</v>
      </c>
      <c r="L46" s="44">
        <v>113730.93</v>
      </c>
      <c r="M46" s="44">
        <v>114191.13</v>
      </c>
      <c r="N46" s="44">
        <v>114968.52</v>
      </c>
      <c r="O46" s="44">
        <v>116393.31</v>
      </c>
      <c r="P46" s="44">
        <v>123843.58</v>
      </c>
      <c r="Q46" s="44">
        <v>133811.76</v>
      </c>
      <c r="R46" s="44">
        <v>123414.58</v>
      </c>
      <c r="S46" s="44">
        <v>0</v>
      </c>
      <c r="T46" s="44">
        <v>0</v>
      </c>
      <c r="U46" s="45">
        <f>+SUM(I46:T46)</f>
        <v>1174351.8799999999</v>
      </c>
    </row>
    <row r="47" spans="2:26" ht="16.5" customHeight="1" x14ac:dyDescent="0.25">
      <c r="B47" s="9">
        <v>2.2000000000000002</v>
      </c>
      <c r="C47" s="7" t="s">
        <v>75</v>
      </c>
      <c r="D47" s="33">
        <f>+D69+D74+D83+D93+D98+D112+D133+D48+D63+D57+D59+D61</f>
        <v>304416313</v>
      </c>
      <c r="E47" s="15">
        <f t="shared" ref="E47" si="73">+E69+E74+E83+E93+E98+E112+E133+E48+E63</f>
        <v>189088754</v>
      </c>
      <c r="F47" s="15">
        <f>+F69+F74+F83+F93+F98+F112+F133+F48+F63</f>
        <v>8751294.3399999999</v>
      </c>
      <c r="G47" s="57">
        <f>+G48+G63+G69+G74+G83+G93+G98+G112+G133</f>
        <v>197840048.34</v>
      </c>
      <c r="H47" s="33">
        <f>+H69+H74+H83+H93+H98+H112+H133+H48+H63+H57+H59+H61</f>
        <v>306416313</v>
      </c>
      <c r="I47" s="15">
        <f t="shared" ref="I47" si="74">+I69+I74+I83+I93+I98+I112+I133+I48+I63</f>
        <v>3309317.75</v>
      </c>
      <c r="J47" s="15">
        <f>+J69+J74+J83+J93+J98+J112+J133+J48+J63</f>
        <v>3899163.63</v>
      </c>
      <c r="K47" s="15">
        <f t="shared" ref="K47:R47" si="75">+K69+K74+K83+K93+K98+K112+K133+K48+K63</f>
        <v>10125862.24</v>
      </c>
      <c r="L47" s="15">
        <f t="shared" si="75"/>
        <v>6446690.6499999994</v>
      </c>
      <c r="M47" s="15">
        <f t="shared" si="75"/>
        <v>16020875.969999999</v>
      </c>
      <c r="N47" s="15">
        <f t="shared" si="75"/>
        <v>13724179.66</v>
      </c>
      <c r="O47" s="15">
        <f t="shared" si="75"/>
        <v>8210933.3699999992</v>
      </c>
      <c r="P47" s="15">
        <f t="shared" si="75"/>
        <v>9289581.4799999986</v>
      </c>
      <c r="Q47" s="15">
        <f t="shared" si="75"/>
        <v>10649698.420000002</v>
      </c>
      <c r="R47" s="15">
        <f>+R69+R74+R83+R93+R98+R112+R133+R48+R63</f>
        <v>18825802.460000001</v>
      </c>
      <c r="S47" s="15">
        <f t="shared" ref="S47" si="76">+S69+S74+S83+S93+S98+S112+S133+S48+S63</f>
        <v>0</v>
      </c>
      <c r="T47" s="15">
        <f t="shared" ref="T47" si="77">+T69+T74+T83+T93+T98+T112+T133+T48+T63</f>
        <v>0</v>
      </c>
      <c r="U47" s="20">
        <f t="shared" si="51"/>
        <v>100502105.63</v>
      </c>
      <c r="W47" s="17"/>
    </row>
    <row r="48" spans="2:26" ht="16.5" customHeight="1" x14ac:dyDescent="0.25">
      <c r="B48" s="7" t="s">
        <v>76</v>
      </c>
      <c r="C48" s="7" t="s">
        <v>77</v>
      </c>
      <c r="D48" s="37">
        <f t="shared" ref="D48" si="78">+D49+D51+D53+D55</f>
        <v>3200000</v>
      </c>
      <c r="E48" s="15">
        <f t="shared" ref="E48" si="79">+E49+E51+E53+E55+E57+E59+E61</f>
        <v>4350000</v>
      </c>
      <c r="F48" s="15">
        <f t="shared" ref="F48" si="80">+F49+F51+F53+F55+F57+F59+F61</f>
        <v>0</v>
      </c>
      <c r="G48" s="57">
        <f t="shared" ref="G48" si="81">+G49+G51+G53+G55+G57+G59+G61</f>
        <v>4350000</v>
      </c>
      <c r="H48" s="37">
        <f t="shared" ref="H48" si="82">+H49+H51+H53+H55</f>
        <v>3200000</v>
      </c>
      <c r="I48" s="15">
        <f t="shared" ref="I48" si="83">+I49+I51+I53+I55+I57+I59+I61</f>
        <v>225035.19999999998</v>
      </c>
      <c r="J48" s="15">
        <f t="shared" ref="J48:R48" si="84">+J49+J51+J53+J55+J57+J59+J61</f>
        <v>157051.98000000001</v>
      </c>
      <c r="K48" s="15">
        <f t="shared" si="84"/>
        <v>249135.67</v>
      </c>
      <c r="L48" s="15">
        <f t="shared" si="84"/>
        <v>43417.33</v>
      </c>
      <c r="M48" s="15">
        <f t="shared" si="84"/>
        <v>387111.91000000003</v>
      </c>
      <c r="N48" s="15">
        <f t="shared" si="84"/>
        <v>168428.11</v>
      </c>
      <c r="O48" s="15">
        <f t="shared" si="84"/>
        <v>325767.67</v>
      </c>
      <c r="P48" s="15">
        <f t="shared" si="84"/>
        <v>207507.28000000003</v>
      </c>
      <c r="Q48" s="15">
        <f t="shared" si="84"/>
        <v>344866.05000000005</v>
      </c>
      <c r="R48" s="15">
        <f t="shared" si="84"/>
        <v>227424.8</v>
      </c>
      <c r="S48" s="15">
        <f t="shared" ref="S48" si="85">+S49+S51+S53+S55+S57+S59+S61</f>
        <v>0</v>
      </c>
      <c r="T48" s="15">
        <f t="shared" ref="T48" si="86">+T49+T51+T53+T55+T57+T59+T61</f>
        <v>0</v>
      </c>
      <c r="U48" s="20">
        <f t="shared" si="51"/>
        <v>2335745.9999999995</v>
      </c>
    </row>
    <row r="49" spans="2:21" ht="16.5" customHeight="1" x14ac:dyDescent="0.25">
      <c r="B49" s="7" t="s">
        <v>78</v>
      </c>
      <c r="C49" s="7" t="s">
        <v>79</v>
      </c>
      <c r="D49" s="37">
        <f t="shared" ref="D49:E49" si="87">+D50</f>
        <v>100000</v>
      </c>
      <c r="E49" s="15">
        <f t="shared" si="87"/>
        <v>0</v>
      </c>
      <c r="F49" s="15">
        <f t="shared" ref="F49:H49" si="88">+F50</f>
        <v>0</v>
      </c>
      <c r="G49" s="57">
        <f t="shared" si="88"/>
        <v>0</v>
      </c>
      <c r="H49" s="37">
        <f t="shared" si="88"/>
        <v>100000</v>
      </c>
      <c r="I49" s="15">
        <f t="shared" ref="I49:T49" si="89">+I50</f>
        <v>0</v>
      </c>
      <c r="J49" s="15">
        <f t="shared" si="89"/>
        <v>0</v>
      </c>
      <c r="K49" s="15">
        <f t="shared" si="89"/>
        <v>0</v>
      </c>
      <c r="L49" s="15">
        <f t="shared" si="89"/>
        <v>0</v>
      </c>
      <c r="M49" s="15">
        <f t="shared" si="89"/>
        <v>0</v>
      </c>
      <c r="N49" s="15">
        <f t="shared" si="89"/>
        <v>0</v>
      </c>
      <c r="O49" s="15">
        <f t="shared" si="89"/>
        <v>0</v>
      </c>
      <c r="P49" s="15">
        <f t="shared" si="89"/>
        <v>0</v>
      </c>
      <c r="Q49" s="15">
        <f t="shared" si="89"/>
        <v>0</v>
      </c>
      <c r="R49" s="15">
        <f t="shared" si="89"/>
        <v>0</v>
      </c>
      <c r="S49" s="15">
        <f t="shared" si="89"/>
        <v>0</v>
      </c>
      <c r="T49" s="15">
        <f t="shared" si="89"/>
        <v>0</v>
      </c>
      <c r="U49" s="20">
        <f t="shared" si="51"/>
        <v>0</v>
      </c>
    </row>
    <row r="50" spans="2:21" ht="18.75" customHeight="1" x14ac:dyDescent="0.25">
      <c r="B50" s="10" t="s">
        <v>80</v>
      </c>
      <c r="C50" s="10" t="s">
        <v>79</v>
      </c>
      <c r="D50" s="28">
        <v>100000</v>
      </c>
      <c r="E50" s="14">
        <v>0</v>
      </c>
      <c r="F50" s="14">
        <v>0</v>
      </c>
      <c r="G50" s="59">
        <f>+E50+F50</f>
        <v>0</v>
      </c>
      <c r="H50" s="28">
        <v>100000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21">
        <f t="shared" si="51"/>
        <v>0</v>
      </c>
    </row>
    <row r="51" spans="2:21" x14ac:dyDescent="0.25">
      <c r="B51" s="7" t="s">
        <v>81</v>
      </c>
      <c r="C51" s="7" t="s">
        <v>82</v>
      </c>
      <c r="D51" s="37">
        <f t="shared" ref="D51:E51" si="90">+D52</f>
        <v>2500000</v>
      </c>
      <c r="E51" s="15">
        <f t="shared" si="90"/>
        <v>3000000</v>
      </c>
      <c r="F51" s="15">
        <f t="shared" ref="F51:H51" si="91">+F52</f>
        <v>0</v>
      </c>
      <c r="G51" s="57">
        <f t="shared" si="91"/>
        <v>3000000</v>
      </c>
      <c r="H51" s="37">
        <f t="shared" si="91"/>
        <v>2500000</v>
      </c>
      <c r="I51" s="15">
        <f t="shared" ref="I51:T51" si="92">+I52</f>
        <v>181927.61</v>
      </c>
      <c r="J51" s="15">
        <f t="shared" si="92"/>
        <v>157051.98000000001</v>
      </c>
      <c r="K51" s="15">
        <f t="shared" si="92"/>
        <v>163498.54</v>
      </c>
      <c r="L51" s="15">
        <f t="shared" si="92"/>
        <v>0</v>
      </c>
      <c r="M51" s="15">
        <f t="shared" si="92"/>
        <v>345936.45</v>
      </c>
      <c r="N51" s="15">
        <f t="shared" si="92"/>
        <v>168428.11</v>
      </c>
      <c r="O51" s="15">
        <f t="shared" si="92"/>
        <v>243411.77</v>
      </c>
      <c r="P51" s="15">
        <f t="shared" si="92"/>
        <v>164021.23000000001</v>
      </c>
      <c r="Q51" s="15">
        <f t="shared" si="92"/>
        <v>303558.65000000002</v>
      </c>
      <c r="R51" s="15">
        <f t="shared" si="92"/>
        <v>186239.52</v>
      </c>
      <c r="S51" s="15">
        <f t="shared" si="92"/>
        <v>0</v>
      </c>
      <c r="T51" s="15">
        <f t="shared" si="92"/>
        <v>0</v>
      </c>
      <c r="U51" s="21">
        <f t="shared" si="51"/>
        <v>1914073.8599999999</v>
      </c>
    </row>
    <row r="52" spans="2:21" ht="18.75" customHeight="1" x14ac:dyDescent="0.25">
      <c r="B52" s="10" t="s">
        <v>83</v>
      </c>
      <c r="C52" s="10" t="s">
        <v>82</v>
      </c>
      <c r="D52" s="28">
        <v>2500000</v>
      </c>
      <c r="E52" s="59">
        <v>3000000</v>
      </c>
      <c r="F52" s="14">
        <v>0</v>
      </c>
      <c r="G52" s="59">
        <f>+E52+F52</f>
        <v>3000000</v>
      </c>
      <c r="H52" s="28">
        <v>2500000</v>
      </c>
      <c r="I52" s="14">
        <v>181927.61</v>
      </c>
      <c r="J52" s="14">
        <v>157051.98000000001</v>
      </c>
      <c r="K52" s="14">
        <v>163498.54</v>
      </c>
      <c r="L52" s="14">
        <v>0</v>
      </c>
      <c r="M52" s="14">
        <v>345936.45</v>
      </c>
      <c r="N52" s="14">
        <v>168428.11</v>
      </c>
      <c r="O52" s="14">
        <v>243411.77</v>
      </c>
      <c r="P52" s="14">
        <v>164021.23000000001</v>
      </c>
      <c r="Q52" s="14">
        <v>303558.65000000002</v>
      </c>
      <c r="R52" s="14">
        <v>186239.52</v>
      </c>
      <c r="S52" s="14">
        <v>0</v>
      </c>
      <c r="T52" s="14">
        <v>0</v>
      </c>
      <c r="U52" s="21">
        <f t="shared" si="51"/>
        <v>1914073.8599999999</v>
      </c>
    </row>
    <row r="53" spans="2:21" ht="16.5" customHeight="1" x14ac:dyDescent="0.25">
      <c r="B53" s="7" t="s">
        <v>84</v>
      </c>
      <c r="C53" s="7" t="s">
        <v>85</v>
      </c>
      <c r="D53" s="37">
        <f t="shared" ref="D53" si="93">+D54</f>
        <v>100000</v>
      </c>
      <c r="E53" s="57">
        <f>+E54</f>
        <v>50000</v>
      </c>
      <c r="F53" s="15">
        <f t="shared" ref="F53:H53" si="94">+F54</f>
        <v>0</v>
      </c>
      <c r="G53" s="57">
        <f t="shared" si="94"/>
        <v>50000</v>
      </c>
      <c r="H53" s="37">
        <f t="shared" si="94"/>
        <v>100000</v>
      </c>
      <c r="I53" s="15">
        <f t="shared" ref="I53:T53" si="95">+I54</f>
        <v>0</v>
      </c>
      <c r="J53" s="15">
        <f t="shared" si="95"/>
        <v>0</v>
      </c>
      <c r="K53" s="15">
        <f t="shared" si="95"/>
        <v>0</v>
      </c>
      <c r="L53" s="15">
        <f t="shared" si="95"/>
        <v>0</v>
      </c>
      <c r="M53" s="15">
        <f t="shared" si="95"/>
        <v>0</v>
      </c>
      <c r="N53" s="15">
        <f t="shared" si="95"/>
        <v>0</v>
      </c>
      <c r="O53" s="15">
        <f t="shared" si="95"/>
        <v>0</v>
      </c>
      <c r="P53" s="15">
        <f t="shared" si="95"/>
        <v>0</v>
      </c>
      <c r="Q53" s="15">
        <f t="shared" si="95"/>
        <v>0</v>
      </c>
      <c r="R53" s="15">
        <f t="shared" si="95"/>
        <v>0</v>
      </c>
      <c r="S53" s="15">
        <f t="shared" si="95"/>
        <v>0</v>
      </c>
      <c r="T53" s="15">
        <f t="shared" si="95"/>
        <v>0</v>
      </c>
      <c r="U53" s="21">
        <f t="shared" si="51"/>
        <v>0</v>
      </c>
    </row>
    <row r="54" spans="2:21" ht="21.75" customHeight="1" x14ac:dyDescent="0.25">
      <c r="B54" s="10" t="s">
        <v>86</v>
      </c>
      <c r="C54" s="10" t="s">
        <v>85</v>
      </c>
      <c r="D54" s="28">
        <v>100000</v>
      </c>
      <c r="E54" s="59">
        <v>50000</v>
      </c>
      <c r="F54" s="14">
        <v>0</v>
      </c>
      <c r="G54" s="59">
        <f>+E54+F54</f>
        <v>50000</v>
      </c>
      <c r="H54" s="28">
        <v>100000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21">
        <f t="shared" si="51"/>
        <v>0</v>
      </c>
    </row>
    <row r="55" spans="2:21" ht="16.5" customHeight="1" x14ac:dyDescent="0.25">
      <c r="B55" s="7" t="s">
        <v>87</v>
      </c>
      <c r="C55" s="7" t="s">
        <v>88</v>
      </c>
      <c r="D55" s="37">
        <f t="shared" ref="D55" si="96">+D56</f>
        <v>500000</v>
      </c>
      <c r="E55" s="57">
        <f>+E56</f>
        <v>1000000</v>
      </c>
      <c r="F55" s="15">
        <f t="shared" ref="F55:H55" si="97">+F56</f>
        <v>0</v>
      </c>
      <c r="G55" s="57">
        <f t="shared" si="97"/>
        <v>1000000</v>
      </c>
      <c r="H55" s="37">
        <f t="shared" si="97"/>
        <v>500000</v>
      </c>
      <c r="I55" s="15">
        <f t="shared" ref="I55:T55" si="98">+I56</f>
        <v>43107.59</v>
      </c>
      <c r="J55" s="15">
        <f t="shared" si="98"/>
        <v>0</v>
      </c>
      <c r="K55" s="15">
        <f t="shared" si="98"/>
        <v>85637.13</v>
      </c>
      <c r="L55" s="15">
        <f t="shared" si="98"/>
        <v>43417.33</v>
      </c>
      <c r="M55" s="15">
        <f t="shared" si="98"/>
        <v>41175.46</v>
      </c>
      <c r="N55" s="15">
        <f t="shared" si="98"/>
        <v>0</v>
      </c>
      <c r="O55" s="15">
        <f t="shared" si="98"/>
        <v>82355.899999999994</v>
      </c>
      <c r="P55" s="15">
        <f t="shared" si="98"/>
        <v>43486.05</v>
      </c>
      <c r="Q55" s="15">
        <f t="shared" si="98"/>
        <v>41307.4</v>
      </c>
      <c r="R55" s="15">
        <f t="shared" si="98"/>
        <v>41185.279999999999</v>
      </c>
      <c r="S55" s="15">
        <f t="shared" si="98"/>
        <v>0</v>
      </c>
      <c r="T55" s="15">
        <f t="shared" si="98"/>
        <v>0</v>
      </c>
      <c r="U55" s="21">
        <f t="shared" si="51"/>
        <v>421672.14</v>
      </c>
    </row>
    <row r="56" spans="2:21" x14ac:dyDescent="0.25">
      <c r="B56" s="10" t="s">
        <v>89</v>
      </c>
      <c r="C56" s="10" t="s">
        <v>88</v>
      </c>
      <c r="D56" s="28">
        <v>500000</v>
      </c>
      <c r="E56" s="59">
        <v>1000000</v>
      </c>
      <c r="F56" s="14">
        <v>0</v>
      </c>
      <c r="G56" s="59">
        <f>+E56+F56</f>
        <v>1000000</v>
      </c>
      <c r="H56" s="28">
        <v>500000</v>
      </c>
      <c r="I56" s="14">
        <v>43107.59</v>
      </c>
      <c r="J56" s="14">
        <v>0</v>
      </c>
      <c r="K56" s="14">
        <v>85637.13</v>
      </c>
      <c r="L56" s="14">
        <v>43417.33</v>
      </c>
      <c r="M56" s="14">
        <v>41175.46</v>
      </c>
      <c r="N56" s="14">
        <v>0</v>
      </c>
      <c r="O56" s="14">
        <v>82355.899999999994</v>
      </c>
      <c r="P56" s="14">
        <v>43486.05</v>
      </c>
      <c r="Q56" s="14">
        <v>41307.4</v>
      </c>
      <c r="R56" s="14">
        <v>41185.279999999999</v>
      </c>
      <c r="S56" s="14">
        <v>0</v>
      </c>
      <c r="T56" s="14">
        <v>0</v>
      </c>
      <c r="U56" s="21">
        <f t="shared" si="51"/>
        <v>421672.14</v>
      </c>
    </row>
    <row r="57" spans="2:21" x14ac:dyDescent="0.25">
      <c r="B57" s="7" t="s">
        <v>90</v>
      </c>
      <c r="C57" s="7" t="s">
        <v>91</v>
      </c>
      <c r="D57" s="37">
        <f t="shared" ref="D57" si="99">+D58</f>
        <v>2500000</v>
      </c>
      <c r="E57" s="57">
        <f>+E58</f>
        <v>100000</v>
      </c>
      <c r="F57" s="15">
        <f t="shared" ref="F57:H57" si="100">+F58</f>
        <v>0</v>
      </c>
      <c r="G57" s="57">
        <f t="shared" si="100"/>
        <v>100000</v>
      </c>
      <c r="H57" s="37">
        <f t="shared" si="100"/>
        <v>2500000</v>
      </c>
      <c r="I57" s="15">
        <f t="shared" ref="I57:T57" si="101">+I58</f>
        <v>0</v>
      </c>
      <c r="J57" s="15">
        <f t="shared" si="101"/>
        <v>0</v>
      </c>
      <c r="K57" s="15">
        <f t="shared" si="101"/>
        <v>0</v>
      </c>
      <c r="L57" s="15">
        <f t="shared" si="101"/>
        <v>0</v>
      </c>
      <c r="M57" s="15">
        <f t="shared" si="101"/>
        <v>0</v>
      </c>
      <c r="N57" s="15">
        <f t="shared" si="101"/>
        <v>0</v>
      </c>
      <c r="O57" s="15">
        <f t="shared" si="101"/>
        <v>0</v>
      </c>
      <c r="P57" s="15">
        <f t="shared" si="101"/>
        <v>0</v>
      </c>
      <c r="Q57" s="15">
        <f t="shared" si="101"/>
        <v>0</v>
      </c>
      <c r="R57" s="15">
        <f t="shared" si="101"/>
        <v>0</v>
      </c>
      <c r="S57" s="15">
        <f t="shared" si="101"/>
        <v>0</v>
      </c>
      <c r="T57" s="15">
        <f t="shared" si="101"/>
        <v>0</v>
      </c>
      <c r="U57" s="21">
        <f t="shared" si="51"/>
        <v>0</v>
      </c>
    </row>
    <row r="58" spans="2:21" x14ac:dyDescent="0.25">
      <c r="B58" s="10" t="s">
        <v>92</v>
      </c>
      <c r="C58" s="10" t="s">
        <v>93</v>
      </c>
      <c r="D58" s="28">
        <v>2500000</v>
      </c>
      <c r="E58" s="59">
        <v>100000</v>
      </c>
      <c r="F58" s="14">
        <v>0</v>
      </c>
      <c r="G58" s="59">
        <f>+E58+F58</f>
        <v>100000</v>
      </c>
      <c r="H58" s="28">
        <v>2500000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21">
        <f t="shared" si="51"/>
        <v>0</v>
      </c>
    </row>
    <row r="59" spans="2:21" x14ac:dyDescent="0.25">
      <c r="B59" s="7" t="s">
        <v>94</v>
      </c>
      <c r="C59" s="7" t="s">
        <v>95</v>
      </c>
      <c r="D59" s="37">
        <f t="shared" ref="D59" si="102">+D60</f>
        <v>2500000</v>
      </c>
      <c r="E59" s="57">
        <f>+E60</f>
        <v>100000</v>
      </c>
      <c r="F59" s="15">
        <f t="shared" ref="F59" si="103">+F60</f>
        <v>0</v>
      </c>
      <c r="G59" s="59">
        <f t="shared" ref="G59:G60" si="104">+E59+F59</f>
        <v>100000</v>
      </c>
      <c r="H59" s="37">
        <f t="shared" ref="H59" si="105">+H60</f>
        <v>2500000</v>
      </c>
      <c r="I59" s="15">
        <f t="shared" ref="I59:T59" si="106">+I60</f>
        <v>0</v>
      </c>
      <c r="J59" s="15">
        <f t="shared" si="106"/>
        <v>0</v>
      </c>
      <c r="K59" s="15">
        <f t="shared" si="106"/>
        <v>0</v>
      </c>
      <c r="L59" s="15">
        <f t="shared" si="106"/>
        <v>0</v>
      </c>
      <c r="M59" s="15">
        <f t="shared" si="106"/>
        <v>0</v>
      </c>
      <c r="N59" s="15">
        <f t="shared" si="106"/>
        <v>0</v>
      </c>
      <c r="O59" s="15">
        <f t="shared" si="106"/>
        <v>0</v>
      </c>
      <c r="P59" s="15">
        <f t="shared" si="106"/>
        <v>0</v>
      </c>
      <c r="Q59" s="15">
        <f t="shared" si="106"/>
        <v>0</v>
      </c>
      <c r="R59" s="15">
        <f t="shared" si="106"/>
        <v>0</v>
      </c>
      <c r="S59" s="15">
        <f t="shared" si="106"/>
        <v>0</v>
      </c>
      <c r="T59" s="15">
        <f t="shared" si="106"/>
        <v>0</v>
      </c>
      <c r="U59" s="21">
        <f t="shared" si="51"/>
        <v>0</v>
      </c>
    </row>
    <row r="60" spans="2:21" ht="17.25" customHeight="1" x14ac:dyDescent="0.25">
      <c r="B60" s="10" t="s">
        <v>96</v>
      </c>
      <c r="C60" s="10" t="s">
        <v>97</v>
      </c>
      <c r="D60" s="28">
        <v>2500000</v>
      </c>
      <c r="E60" s="59">
        <v>100000</v>
      </c>
      <c r="F60" s="14">
        <v>0</v>
      </c>
      <c r="G60" s="59">
        <f t="shared" si="104"/>
        <v>100000</v>
      </c>
      <c r="H60" s="28">
        <v>2500000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21">
        <f t="shared" si="51"/>
        <v>0</v>
      </c>
    </row>
    <row r="61" spans="2:21" ht="16.5" customHeight="1" x14ac:dyDescent="0.25">
      <c r="B61" s="7" t="s">
        <v>98</v>
      </c>
      <c r="C61" s="7" t="s">
        <v>99</v>
      </c>
      <c r="D61" s="37">
        <f t="shared" ref="D61" si="107">+D62</f>
        <v>2500000</v>
      </c>
      <c r="E61" s="57">
        <f>+E62</f>
        <v>100000</v>
      </c>
      <c r="F61" s="15">
        <f t="shared" ref="F61" si="108">+F62</f>
        <v>0</v>
      </c>
      <c r="G61" s="57">
        <f t="shared" ref="G61:H61" si="109">+G62</f>
        <v>100000</v>
      </c>
      <c r="H61" s="37">
        <f t="shared" si="109"/>
        <v>2500000</v>
      </c>
      <c r="I61" s="15">
        <f t="shared" ref="I61:T61" si="110">+I62</f>
        <v>0</v>
      </c>
      <c r="J61" s="15">
        <f t="shared" si="110"/>
        <v>0</v>
      </c>
      <c r="K61" s="15">
        <f t="shared" si="110"/>
        <v>0</v>
      </c>
      <c r="L61" s="15">
        <f t="shared" si="110"/>
        <v>0</v>
      </c>
      <c r="M61" s="15">
        <f t="shared" si="110"/>
        <v>0</v>
      </c>
      <c r="N61" s="15">
        <f t="shared" si="110"/>
        <v>0</v>
      </c>
      <c r="O61" s="15">
        <f t="shared" si="110"/>
        <v>0</v>
      </c>
      <c r="P61" s="15">
        <f t="shared" si="110"/>
        <v>0</v>
      </c>
      <c r="Q61" s="15">
        <f t="shared" si="110"/>
        <v>0</v>
      </c>
      <c r="R61" s="15">
        <f t="shared" si="110"/>
        <v>0</v>
      </c>
      <c r="S61" s="15">
        <f t="shared" si="110"/>
        <v>0</v>
      </c>
      <c r="T61" s="15">
        <f t="shared" si="110"/>
        <v>0</v>
      </c>
      <c r="U61" s="21">
        <f t="shared" si="51"/>
        <v>0</v>
      </c>
    </row>
    <row r="62" spans="2:21" ht="18.75" customHeight="1" x14ac:dyDescent="0.25">
      <c r="B62" s="10" t="s">
        <v>100</v>
      </c>
      <c r="C62" s="10" t="s">
        <v>99</v>
      </c>
      <c r="D62" s="28">
        <v>2500000</v>
      </c>
      <c r="E62" s="59">
        <v>100000</v>
      </c>
      <c r="F62" s="14">
        <v>0</v>
      </c>
      <c r="G62" s="59">
        <f>+E62+F62</f>
        <v>100000</v>
      </c>
      <c r="H62" s="28">
        <v>2500000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21">
        <f t="shared" si="51"/>
        <v>0</v>
      </c>
    </row>
    <row r="63" spans="2:21" ht="16.5" customHeight="1" x14ac:dyDescent="0.25">
      <c r="B63" s="7" t="s">
        <v>101</v>
      </c>
      <c r="C63" s="7" t="s">
        <v>102</v>
      </c>
      <c r="D63" s="37">
        <f t="shared" ref="D63" si="111">+D64+D67</f>
        <v>1500000</v>
      </c>
      <c r="E63" s="57">
        <f>+E64+E67</f>
        <v>6000000</v>
      </c>
      <c r="F63" s="15">
        <f t="shared" ref="F63" si="112">+F64+F67</f>
        <v>-1300000</v>
      </c>
      <c r="G63" s="57">
        <f t="shared" ref="G63:I63" si="113">+G64+G67</f>
        <v>4700000</v>
      </c>
      <c r="H63" s="37">
        <f t="shared" si="113"/>
        <v>3500000</v>
      </c>
      <c r="I63" s="15">
        <f t="shared" si="113"/>
        <v>0</v>
      </c>
      <c r="J63" s="15">
        <f t="shared" ref="J63:R63" si="114">+J64+J67</f>
        <v>0</v>
      </c>
      <c r="K63" s="15">
        <f t="shared" si="114"/>
        <v>0</v>
      </c>
      <c r="L63" s="15">
        <f t="shared" si="114"/>
        <v>0</v>
      </c>
      <c r="M63" s="15">
        <f t="shared" si="114"/>
        <v>131819.76</v>
      </c>
      <c r="N63" s="15">
        <f t="shared" si="114"/>
        <v>0</v>
      </c>
      <c r="O63" s="15">
        <f t="shared" si="114"/>
        <v>0</v>
      </c>
      <c r="P63" s="15">
        <f t="shared" si="114"/>
        <v>259664.28</v>
      </c>
      <c r="Q63" s="15">
        <f t="shared" si="114"/>
        <v>141950</v>
      </c>
      <c r="R63" s="15">
        <f t="shared" si="114"/>
        <v>0</v>
      </c>
      <c r="S63" s="15">
        <f t="shared" ref="S63" si="115">+S64+S67</f>
        <v>0</v>
      </c>
      <c r="T63" s="15">
        <f t="shared" ref="T63" si="116">+T64+T67</f>
        <v>0</v>
      </c>
      <c r="U63" s="21">
        <f t="shared" si="51"/>
        <v>533434.04</v>
      </c>
    </row>
    <row r="64" spans="2:21" ht="16.5" customHeight="1" x14ac:dyDescent="0.25">
      <c r="B64" s="7" t="s">
        <v>103</v>
      </c>
      <c r="C64" s="7" t="s">
        <v>104</v>
      </c>
      <c r="D64" s="37">
        <f t="shared" ref="D64" si="117">+D65</f>
        <v>500000</v>
      </c>
      <c r="E64" s="57">
        <f>+E65+E66</f>
        <v>3000000</v>
      </c>
      <c r="F64" s="15">
        <f t="shared" ref="F64:G64" si="118">+F65+F66</f>
        <v>-500000</v>
      </c>
      <c r="G64" s="57">
        <f t="shared" si="118"/>
        <v>2500000</v>
      </c>
      <c r="H64" s="37">
        <f t="shared" ref="H64" si="119">+H65</f>
        <v>2500000</v>
      </c>
      <c r="I64" s="15">
        <f t="shared" ref="I64" si="120">+I65+I66</f>
        <v>0</v>
      </c>
      <c r="J64" s="15">
        <f t="shared" ref="J64:R64" si="121">+J65+J66</f>
        <v>0</v>
      </c>
      <c r="K64" s="15">
        <f t="shared" si="121"/>
        <v>0</v>
      </c>
      <c r="L64" s="15">
        <f t="shared" si="121"/>
        <v>0</v>
      </c>
      <c r="M64" s="15">
        <f t="shared" si="121"/>
        <v>131819.76</v>
      </c>
      <c r="N64" s="15">
        <f t="shared" si="121"/>
        <v>0</v>
      </c>
      <c r="O64" s="15">
        <f t="shared" si="121"/>
        <v>0</v>
      </c>
      <c r="P64" s="15">
        <f t="shared" si="121"/>
        <v>253859.28</v>
      </c>
      <c r="Q64" s="15">
        <f t="shared" si="121"/>
        <v>141600</v>
      </c>
      <c r="R64" s="15">
        <f t="shared" si="121"/>
        <v>0</v>
      </c>
      <c r="S64" s="15">
        <f t="shared" ref="S64" si="122">+S65+S66</f>
        <v>0</v>
      </c>
      <c r="T64" s="15">
        <f t="shared" ref="T64" si="123">+T65+T66</f>
        <v>0</v>
      </c>
      <c r="U64" s="21">
        <f t="shared" si="51"/>
        <v>527279.04</v>
      </c>
    </row>
    <row r="65" spans="2:21" ht="21" customHeight="1" x14ac:dyDescent="0.25">
      <c r="B65" s="10" t="s">
        <v>105</v>
      </c>
      <c r="C65" s="10" t="s">
        <v>104</v>
      </c>
      <c r="D65" s="28">
        <v>500000</v>
      </c>
      <c r="E65" s="59">
        <v>0</v>
      </c>
      <c r="F65" s="14">
        <v>0</v>
      </c>
      <c r="G65" s="59">
        <f>+E65+F65</f>
        <v>0</v>
      </c>
      <c r="H65" s="28">
        <v>2500000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21">
        <f t="shared" si="51"/>
        <v>0</v>
      </c>
    </row>
    <row r="66" spans="2:21" ht="21" customHeight="1" x14ac:dyDescent="0.25">
      <c r="B66" s="10" t="s">
        <v>108</v>
      </c>
      <c r="C66" s="10" t="s">
        <v>109</v>
      </c>
      <c r="D66" s="37"/>
      <c r="E66" s="59">
        <v>3000000</v>
      </c>
      <c r="F66" s="14">
        <v>-500000</v>
      </c>
      <c r="G66" s="59">
        <f>+E66+F66</f>
        <v>2500000</v>
      </c>
      <c r="H66" s="37"/>
      <c r="I66" s="14">
        <v>0</v>
      </c>
      <c r="J66" s="14">
        <v>0</v>
      </c>
      <c r="K66" s="14">
        <v>0</v>
      </c>
      <c r="L66" s="14">
        <v>0</v>
      </c>
      <c r="M66" s="14">
        <v>131819.76</v>
      </c>
      <c r="N66" s="14">
        <v>0</v>
      </c>
      <c r="O66" s="14">
        <v>0</v>
      </c>
      <c r="P66" s="14">
        <v>253859.28</v>
      </c>
      <c r="Q66" s="14">
        <v>141600</v>
      </c>
      <c r="R66" s="14">
        <v>0</v>
      </c>
      <c r="S66" s="14">
        <v>0</v>
      </c>
      <c r="T66" s="14">
        <v>0</v>
      </c>
      <c r="U66" s="21">
        <f t="shared" si="51"/>
        <v>527279.04</v>
      </c>
    </row>
    <row r="67" spans="2:21" ht="16.5" customHeight="1" x14ac:dyDescent="0.25">
      <c r="B67" s="7" t="s">
        <v>106</v>
      </c>
      <c r="C67" s="7" t="s">
        <v>107</v>
      </c>
      <c r="D67" s="37">
        <f t="shared" ref="D67" si="124">+D68</f>
        <v>1000000</v>
      </c>
      <c r="E67" s="57">
        <f>+E68</f>
        <v>3000000</v>
      </c>
      <c r="F67" s="15">
        <f t="shared" ref="F67" si="125">+F68</f>
        <v>-800000</v>
      </c>
      <c r="G67" s="57">
        <f t="shared" ref="G67:H67" si="126">+G68</f>
        <v>2200000</v>
      </c>
      <c r="H67" s="37">
        <f t="shared" si="126"/>
        <v>1000000</v>
      </c>
      <c r="I67" s="15">
        <f t="shared" ref="I67:T67" si="127">+I68</f>
        <v>0</v>
      </c>
      <c r="J67" s="15">
        <f t="shared" si="127"/>
        <v>0</v>
      </c>
      <c r="K67" s="15">
        <f t="shared" si="127"/>
        <v>0</v>
      </c>
      <c r="L67" s="15">
        <f t="shared" si="127"/>
        <v>0</v>
      </c>
      <c r="M67" s="15">
        <f t="shared" si="127"/>
        <v>0</v>
      </c>
      <c r="N67" s="15">
        <f t="shared" si="127"/>
        <v>0</v>
      </c>
      <c r="O67" s="15">
        <f t="shared" si="127"/>
        <v>0</v>
      </c>
      <c r="P67" s="15">
        <f t="shared" si="127"/>
        <v>5805</v>
      </c>
      <c r="Q67" s="15">
        <f t="shared" si="127"/>
        <v>350</v>
      </c>
      <c r="R67" s="15">
        <f t="shared" si="127"/>
        <v>0</v>
      </c>
      <c r="S67" s="15">
        <f t="shared" si="127"/>
        <v>0</v>
      </c>
      <c r="T67" s="15">
        <f t="shared" si="127"/>
        <v>0</v>
      </c>
      <c r="U67" s="21">
        <f t="shared" si="51"/>
        <v>6155</v>
      </c>
    </row>
    <row r="68" spans="2:21" ht="21" customHeight="1" x14ac:dyDescent="0.25">
      <c r="B68" s="10" t="s">
        <v>110</v>
      </c>
      <c r="C68" s="10" t="s">
        <v>107</v>
      </c>
      <c r="D68" s="28">
        <v>1000000</v>
      </c>
      <c r="E68" s="59">
        <v>3000000</v>
      </c>
      <c r="F68" s="14">
        <v>-800000</v>
      </c>
      <c r="G68" s="59">
        <f>+E68+F68</f>
        <v>2200000</v>
      </c>
      <c r="H68" s="28">
        <v>1000000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5805</v>
      </c>
      <c r="Q68" s="14">
        <v>350</v>
      </c>
      <c r="R68" s="14">
        <v>0</v>
      </c>
      <c r="S68" s="14">
        <v>0</v>
      </c>
      <c r="T68" s="14">
        <v>0</v>
      </c>
      <c r="U68" s="21">
        <f t="shared" ref="U68:U99" si="128">+SUM(I68:T68)</f>
        <v>6155</v>
      </c>
    </row>
    <row r="69" spans="2:21" ht="21" customHeight="1" x14ac:dyDescent="0.25">
      <c r="B69" s="7" t="s">
        <v>111</v>
      </c>
      <c r="C69" s="7" t="s">
        <v>112</v>
      </c>
      <c r="D69" s="37">
        <f t="shared" ref="D69" si="129">+D70+D72</f>
        <v>15050000</v>
      </c>
      <c r="E69" s="57">
        <f>+E70+E72</f>
        <v>20500000</v>
      </c>
      <c r="F69" s="15">
        <f t="shared" ref="F69" si="130">+F70+F72</f>
        <v>0</v>
      </c>
      <c r="G69" s="57">
        <f t="shared" ref="G69:I69" si="131">+G70+G72</f>
        <v>20500000</v>
      </c>
      <c r="H69" s="37">
        <f t="shared" si="131"/>
        <v>15050000</v>
      </c>
      <c r="I69" s="15">
        <f t="shared" si="131"/>
        <v>0</v>
      </c>
      <c r="J69" s="15">
        <f t="shared" ref="J69:R69" si="132">+J70+J72</f>
        <v>0</v>
      </c>
      <c r="K69" s="15">
        <f t="shared" si="132"/>
        <v>3549955</v>
      </c>
      <c r="L69" s="15">
        <f t="shared" si="132"/>
        <v>1185605</v>
      </c>
      <c r="M69" s="15">
        <f t="shared" si="132"/>
        <v>1709703.3</v>
      </c>
      <c r="N69" s="15">
        <f t="shared" si="132"/>
        <v>720492.5</v>
      </c>
      <c r="O69" s="15">
        <f t="shared" si="132"/>
        <v>1154885</v>
      </c>
      <c r="P69" s="15">
        <f t="shared" si="132"/>
        <v>1244301.5</v>
      </c>
      <c r="Q69" s="15">
        <f t="shared" si="132"/>
        <v>1427258.57</v>
      </c>
      <c r="R69" s="15">
        <f t="shared" si="132"/>
        <v>1250368.56</v>
      </c>
      <c r="S69" s="15">
        <f t="shared" ref="S69" si="133">+S70+S72</f>
        <v>0</v>
      </c>
      <c r="T69" s="15">
        <f t="shared" ref="T69" si="134">+T70+T72</f>
        <v>0</v>
      </c>
      <c r="U69" s="21">
        <f t="shared" si="128"/>
        <v>12242569.430000002</v>
      </c>
    </row>
    <row r="70" spans="2:21" ht="21" customHeight="1" x14ac:dyDescent="0.25">
      <c r="B70" s="7" t="s">
        <v>113</v>
      </c>
      <c r="C70" s="7" t="s">
        <v>114</v>
      </c>
      <c r="D70" s="37">
        <f t="shared" ref="D70:E70" si="135">+D71</f>
        <v>15000000</v>
      </c>
      <c r="E70" s="57">
        <f t="shared" si="135"/>
        <v>20000000</v>
      </c>
      <c r="F70" s="15">
        <f t="shared" ref="F70:H70" si="136">+F71</f>
        <v>0</v>
      </c>
      <c r="G70" s="57">
        <f t="shared" si="136"/>
        <v>20000000</v>
      </c>
      <c r="H70" s="37">
        <f t="shared" si="136"/>
        <v>15000000</v>
      </c>
      <c r="I70" s="15">
        <f t="shared" ref="I70:T70" si="137">+I71</f>
        <v>0</v>
      </c>
      <c r="J70" s="15">
        <f t="shared" si="137"/>
        <v>0</v>
      </c>
      <c r="K70" s="15">
        <f t="shared" si="137"/>
        <v>3549955</v>
      </c>
      <c r="L70" s="15">
        <f t="shared" si="137"/>
        <v>1185605</v>
      </c>
      <c r="M70" s="15">
        <f t="shared" si="137"/>
        <v>1497202.5</v>
      </c>
      <c r="N70" s="15">
        <f t="shared" si="137"/>
        <v>720492.5</v>
      </c>
      <c r="O70" s="15">
        <f t="shared" si="137"/>
        <v>1154885</v>
      </c>
      <c r="P70" s="15">
        <f t="shared" si="137"/>
        <v>1244301.5</v>
      </c>
      <c r="Q70" s="15">
        <f t="shared" si="137"/>
        <v>1427258.57</v>
      </c>
      <c r="R70" s="15">
        <f t="shared" si="137"/>
        <v>1250368.56</v>
      </c>
      <c r="S70" s="15">
        <f t="shared" si="137"/>
        <v>0</v>
      </c>
      <c r="T70" s="15">
        <f t="shared" si="137"/>
        <v>0</v>
      </c>
      <c r="U70" s="21">
        <f t="shared" si="128"/>
        <v>12030068.630000001</v>
      </c>
    </row>
    <row r="71" spans="2:21" ht="21" customHeight="1" x14ac:dyDescent="0.25">
      <c r="B71" s="10" t="s">
        <v>115</v>
      </c>
      <c r="C71" s="10" t="s">
        <v>114</v>
      </c>
      <c r="D71" s="28">
        <v>15000000</v>
      </c>
      <c r="E71" s="59">
        <v>20000000</v>
      </c>
      <c r="F71" s="14">
        <v>0</v>
      </c>
      <c r="G71" s="59">
        <f>+E71+F71</f>
        <v>20000000</v>
      </c>
      <c r="H71" s="28">
        <v>15000000</v>
      </c>
      <c r="I71" s="14">
        <v>0</v>
      </c>
      <c r="J71" s="14">
        <v>0</v>
      </c>
      <c r="K71" s="14">
        <v>3549955</v>
      </c>
      <c r="L71" s="14">
        <v>1185605</v>
      </c>
      <c r="M71" s="14">
        <v>1497202.5</v>
      </c>
      <c r="N71" s="14">
        <v>720492.5</v>
      </c>
      <c r="O71" s="14">
        <v>1154885</v>
      </c>
      <c r="P71" s="14">
        <v>1244301.5</v>
      </c>
      <c r="Q71" s="14">
        <v>1427258.57</v>
      </c>
      <c r="R71" s="14">
        <v>1250368.56</v>
      </c>
      <c r="S71" s="14">
        <v>0</v>
      </c>
      <c r="T71" s="14">
        <v>0</v>
      </c>
      <c r="U71" s="21">
        <f t="shared" si="128"/>
        <v>12030068.630000001</v>
      </c>
    </row>
    <row r="72" spans="2:21" ht="21" customHeight="1" x14ac:dyDescent="0.25">
      <c r="B72" s="7" t="s">
        <v>116</v>
      </c>
      <c r="C72" s="7" t="s">
        <v>117</v>
      </c>
      <c r="D72" s="37">
        <f t="shared" ref="D72:E72" si="138">+D73</f>
        <v>50000</v>
      </c>
      <c r="E72" s="57">
        <f t="shared" si="138"/>
        <v>500000</v>
      </c>
      <c r="F72" s="15">
        <f t="shared" ref="F72:H72" si="139">+F73</f>
        <v>0</v>
      </c>
      <c r="G72" s="57">
        <f t="shared" si="139"/>
        <v>500000</v>
      </c>
      <c r="H72" s="37">
        <f t="shared" si="139"/>
        <v>50000</v>
      </c>
      <c r="I72" s="15">
        <f t="shared" ref="I72:T72" si="140">+I73</f>
        <v>0</v>
      </c>
      <c r="J72" s="15">
        <f t="shared" si="140"/>
        <v>0</v>
      </c>
      <c r="K72" s="15">
        <f t="shared" si="140"/>
        <v>0</v>
      </c>
      <c r="L72" s="15">
        <f t="shared" si="140"/>
        <v>0</v>
      </c>
      <c r="M72" s="15">
        <f t="shared" si="140"/>
        <v>212500.8</v>
      </c>
      <c r="N72" s="15">
        <f t="shared" si="140"/>
        <v>0</v>
      </c>
      <c r="O72" s="15">
        <f t="shared" si="140"/>
        <v>0</v>
      </c>
      <c r="P72" s="15">
        <f t="shared" si="140"/>
        <v>0</v>
      </c>
      <c r="Q72" s="15">
        <f t="shared" si="140"/>
        <v>0</v>
      </c>
      <c r="R72" s="15">
        <f t="shared" si="140"/>
        <v>0</v>
      </c>
      <c r="S72" s="15">
        <f t="shared" si="140"/>
        <v>0</v>
      </c>
      <c r="T72" s="15">
        <f t="shared" si="140"/>
        <v>0</v>
      </c>
      <c r="U72" s="21">
        <f t="shared" si="128"/>
        <v>212500.8</v>
      </c>
    </row>
    <row r="73" spans="2:21" ht="21" customHeight="1" x14ac:dyDescent="0.25">
      <c r="B73" s="10" t="s">
        <v>118</v>
      </c>
      <c r="C73" s="10" t="s">
        <v>119</v>
      </c>
      <c r="D73" s="28">
        <v>50000</v>
      </c>
      <c r="E73" s="59">
        <v>500000</v>
      </c>
      <c r="F73" s="14">
        <v>0</v>
      </c>
      <c r="G73" s="59">
        <f>+E73+F73</f>
        <v>500000</v>
      </c>
      <c r="H73" s="28">
        <v>50000</v>
      </c>
      <c r="I73" s="14">
        <v>0</v>
      </c>
      <c r="J73" s="14">
        <v>0</v>
      </c>
      <c r="K73" s="14">
        <v>0</v>
      </c>
      <c r="L73" s="14">
        <v>0</v>
      </c>
      <c r="M73" s="14">
        <v>212500.8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21">
        <f t="shared" si="128"/>
        <v>212500.8</v>
      </c>
    </row>
    <row r="74" spans="2:21" ht="21" customHeight="1" x14ac:dyDescent="0.25">
      <c r="B74" s="7" t="s">
        <v>120</v>
      </c>
      <c r="C74" s="7" t="s">
        <v>121</v>
      </c>
      <c r="D74" s="37">
        <f t="shared" ref="D74:E74" si="141">+D75+D77+D79+D81</f>
        <v>1880000</v>
      </c>
      <c r="E74" s="57">
        <f t="shared" si="141"/>
        <v>4500000</v>
      </c>
      <c r="F74" s="15">
        <f t="shared" ref="F74" si="142">+F75+F77+F79+F81</f>
        <v>0</v>
      </c>
      <c r="G74" s="57">
        <f t="shared" ref="G74:I74" si="143">+G75+G77+G79+G81</f>
        <v>4500000</v>
      </c>
      <c r="H74" s="37">
        <f t="shared" si="143"/>
        <v>1880000</v>
      </c>
      <c r="I74" s="15">
        <f t="shared" si="143"/>
        <v>0</v>
      </c>
      <c r="J74" s="15">
        <f t="shared" ref="J74:R74" si="144">+J75+J77+J79+J81</f>
        <v>0</v>
      </c>
      <c r="K74" s="15">
        <f t="shared" si="144"/>
        <v>215270.29</v>
      </c>
      <c r="L74" s="15">
        <f t="shared" si="144"/>
        <v>0</v>
      </c>
      <c r="M74" s="15">
        <f t="shared" si="144"/>
        <v>0</v>
      </c>
      <c r="N74" s="15">
        <f t="shared" si="144"/>
        <v>200000</v>
      </c>
      <c r="O74" s="15">
        <f t="shared" si="144"/>
        <v>0</v>
      </c>
      <c r="P74" s="15">
        <f t="shared" si="144"/>
        <v>0</v>
      </c>
      <c r="Q74" s="15">
        <f t="shared" si="144"/>
        <v>247079.59</v>
      </c>
      <c r="R74" s="15">
        <f t="shared" si="144"/>
        <v>0</v>
      </c>
      <c r="S74" s="15">
        <f t="shared" ref="S74" si="145">+S75+S77+S79+S81</f>
        <v>0</v>
      </c>
      <c r="T74" s="15">
        <f t="shared" ref="T74" si="146">+T75+T77+T79+T81</f>
        <v>0</v>
      </c>
      <c r="U74" s="21">
        <f t="shared" si="128"/>
        <v>662349.88</v>
      </c>
    </row>
    <row r="75" spans="2:21" ht="21" customHeight="1" x14ac:dyDescent="0.25">
      <c r="B75" s="7" t="s">
        <v>122</v>
      </c>
      <c r="C75" s="7" t="s">
        <v>123</v>
      </c>
      <c r="D75" s="37">
        <f t="shared" ref="D75:E75" si="147">+D76</f>
        <v>600000</v>
      </c>
      <c r="E75" s="57">
        <f t="shared" si="147"/>
        <v>400000</v>
      </c>
      <c r="F75" s="15">
        <f t="shared" ref="F75:H75" si="148">+F76</f>
        <v>0</v>
      </c>
      <c r="G75" s="57">
        <f t="shared" si="148"/>
        <v>400000</v>
      </c>
      <c r="H75" s="37">
        <f t="shared" si="148"/>
        <v>600000</v>
      </c>
      <c r="I75" s="15">
        <f t="shared" ref="I75:T75" si="149">+I76</f>
        <v>0</v>
      </c>
      <c r="J75" s="15">
        <f t="shared" si="149"/>
        <v>0</v>
      </c>
      <c r="K75" s="15">
        <f t="shared" si="149"/>
        <v>13650.29</v>
      </c>
      <c r="L75" s="15">
        <f t="shared" si="149"/>
        <v>0</v>
      </c>
      <c r="M75" s="15">
        <f t="shared" si="149"/>
        <v>0</v>
      </c>
      <c r="N75" s="15">
        <f t="shared" si="149"/>
        <v>0</v>
      </c>
      <c r="O75" s="15">
        <f t="shared" si="149"/>
        <v>0</v>
      </c>
      <c r="P75" s="15">
        <f t="shared" si="149"/>
        <v>0</v>
      </c>
      <c r="Q75" s="15">
        <f t="shared" si="149"/>
        <v>27779.59</v>
      </c>
      <c r="R75" s="15">
        <f t="shared" si="149"/>
        <v>0</v>
      </c>
      <c r="S75" s="15">
        <f t="shared" si="149"/>
        <v>0</v>
      </c>
      <c r="T75" s="15">
        <f t="shared" si="149"/>
        <v>0</v>
      </c>
      <c r="U75" s="21">
        <f t="shared" si="128"/>
        <v>41429.880000000005</v>
      </c>
    </row>
    <row r="76" spans="2:21" ht="21" customHeight="1" x14ac:dyDescent="0.25">
      <c r="B76" s="10" t="s">
        <v>124</v>
      </c>
      <c r="C76" s="10" t="s">
        <v>123</v>
      </c>
      <c r="D76" s="28">
        <v>600000</v>
      </c>
      <c r="E76" s="59">
        <v>400000</v>
      </c>
      <c r="F76" s="14">
        <v>0</v>
      </c>
      <c r="G76" s="59">
        <f>+E76+F76</f>
        <v>400000</v>
      </c>
      <c r="H76" s="28">
        <v>600000</v>
      </c>
      <c r="I76" s="14">
        <v>0</v>
      </c>
      <c r="J76" s="14">
        <v>0</v>
      </c>
      <c r="K76" s="14">
        <v>13650.29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27779.59</v>
      </c>
      <c r="R76" s="14">
        <v>0</v>
      </c>
      <c r="S76" s="14">
        <v>0</v>
      </c>
      <c r="T76" s="14">
        <v>0</v>
      </c>
      <c r="U76" s="21">
        <f t="shared" si="128"/>
        <v>41429.880000000005</v>
      </c>
    </row>
    <row r="77" spans="2:21" ht="21" customHeight="1" x14ac:dyDescent="0.25">
      <c r="B77" s="7" t="s">
        <v>125</v>
      </c>
      <c r="C77" s="7" t="s">
        <v>126</v>
      </c>
      <c r="D77" s="37">
        <f t="shared" ref="D77:E77" si="150">+D78</f>
        <v>250000</v>
      </c>
      <c r="E77" s="57">
        <f t="shared" si="150"/>
        <v>100000</v>
      </c>
      <c r="F77" s="15">
        <f t="shared" ref="F77:H77" si="151">+F78</f>
        <v>0</v>
      </c>
      <c r="G77" s="57">
        <f t="shared" si="151"/>
        <v>100000</v>
      </c>
      <c r="H77" s="37">
        <f t="shared" si="151"/>
        <v>250000</v>
      </c>
      <c r="I77" s="15">
        <f t="shared" ref="I77:T77" si="152">+I78</f>
        <v>0</v>
      </c>
      <c r="J77" s="15">
        <f t="shared" si="152"/>
        <v>0</v>
      </c>
      <c r="K77" s="15">
        <f t="shared" si="152"/>
        <v>0</v>
      </c>
      <c r="L77" s="15">
        <f t="shared" si="152"/>
        <v>0</v>
      </c>
      <c r="M77" s="15">
        <f t="shared" si="152"/>
        <v>0</v>
      </c>
      <c r="N77" s="15">
        <f t="shared" si="152"/>
        <v>0</v>
      </c>
      <c r="O77" s="15">
        <f t="shared" si="152"/>
        <v>0</v>
      </c>
      <c r="P77" s="15">
        <f t="shared" si="152"/>
        <v>0</v>
      </c>
      <c r="Q77" s="15">
        <f t="shared" si="152"/>
        <v>0</v>
      </c>
      <c r="R77" s="15">
        <f t="shared" si="152"/>
        <v>0</v>
      </c>
      <c r="S77" s="15">
        <f t="shared" si="152"/>
        <v>0</v>
      </c>
      <c r="T77" s="15">
        <f t="shared" si="152"/>
        <v>0</v>
      </c>
      <c r="U77" s="21">
        <f t="shared" si="128"/>
        <v>0</v>
      </c>
    </row>
    <row r="78" spans="2:21" ht="21" customHeight="1" x14ac:dyDescent="0.25">
      <c r="B78" s="10" t="s">
        <v>127</v>
      </c>
      <c r="C78" s="10" t="s">
        <v>126</v>
      </c>
      <c r="D78" s="28">
        <v>250000</v>
      </c>
      <c r="E78" s="59">
        <v>100000</v>
      </c>
      <c r="F78" s="14">
        <v>0</v>
      </c>
      <c r="G78" s="59">
        <f>+E78+F78</f>
        <v>100000</v>
      </c>
      <c r="H78" s="28">
        <v>250000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21">
        <f t="shared" si="128"/>
        <v>0</v>
      </c>
    </row>
    <row r="79" spans="2:21" ht="21" customHeight="1" x14ac:dyDescent="0.25">
      <c r="B79" s="7" t="s">
        <v>128</v>
      </c>
      <c r="C79" s="7" t="s">
        <v>129</v>
      </c>
      <c r="D79" s="37">
        <f t="shared" ref="D79:E79" si="153">+D80</f>
        <v>30000</v>
      </c>
      <c r="E79" s="57">
        <f t="shared" si="153"/>
        <v>3000000</v>
      </c>
      <c r="F79" s="15">
        <f t="shared" ref="F79:H79" si="154">+F80</f>
        <v>0</v>
      </c>
      <c r="G79" s="57">
        <f t="shared" si="154"/>
        <v>3000000</v>
      </c>
      <c r="H79" s="37">
        <f t="shared" si="154"/>
        <v>30000</v>
      </c>
      <c r="I79" s="15">
        <f t="shared" ref="I79:T79" si="155">+I80</f>
        <v>0</v>
      </c>
      <c r="J79" s="15">
        <f t="shared" si="155"/>
        <v>0</v>
      </c>
      <c r="K79" s="15">
        <f t="shared" si="155"/>
        <v>0</v>
      </c>
      <c r="L79" s="15">
        <f t="shared" si="155"/>
        <v>0</v>
      </c>
      <c r="M79" s="15">
        <f t="shared" si="155"/>
        <v>0</v>
      </c>
      <c r="N79" s="15">
        <f t="shared" si="155"/>
        <v>0</v>
      </c>
      <c r="O79" s="15">
        <f t="shared" si="155"/>
        <v>0</v>
      </c>
      <c r="P79" s="15">
        <f t="shared" si="155"/>
        <v>0</v>
      </c>
      <c r="Q79" s="15">
        <f t="shared" si="155"/>
        <v>0</v>
      </c>
      <c r="R79" s="15">
        <f t="shared" si="155"/>
        <v>0</v>
      </c>
      <c r="S79" s="15">
        <f t="shared" si="155"/>
        <v>0</v>
      </c>
      <c r="T79" s="15">
        <f t="shared" si="155"/>
        <v>0</v>
      </c>
      <c r="U79" s="21">
        <f t="shared" si="128"/>
        <v>0</v>
      </c>
    </row>
    <row r="80" spans="2:21" ht="21" customHeight="1" x14ac:dyDescent="0.25">
      <c r="B80" s="10" t="s">
        <v>130</v>
      </c>
      <c r="C80" s="10" t="s">
        <v>129</v>
      </c>
      <c r="D80" s="28">
        <v>30000</v>
      </c>
      <c r="E80" s="59">
        <v>3000000</v>
      </c>
      <c r="F80" s="14">
        <v>0</v>
      </c>
      <c r="G80" s="59">
        <f>+E80+F80</f>
        <v>3000000</v>
      </c>
      <c r="H80" s="28">
        <v>30000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21">
        <f t="shared" si="128"/>
        <v>0</v>
      </c>
    </row>
    <row r="81" spans="2:25" ht="21" customHeight="1" x14ac:dyDescent="0.25">
      <c r="B81" s="7" t="s">
        <v>131</v>
      </c>
      <c r="C81" s="7" t="s">
        <v>132</v>
      </c>
      <c r="D81" s="37">
        <f t="shared" ref="D81:E81" si="156">+D82</f>
        <v>1000000</v>
      </c>
      <c r="E81" s="57">
        <f t="shared" si="156"/>
        <v>1000000</v>
      </c>
      <c r="F81" s="15">
        <f t="shared" ref="F81:H81" si="157">+F82</f>
        <v>0</v>
      </c>
      <c r="G81" s="57">
        <f t="shared" si="157"/>
        <v>1000000</v>
      </c>
      <c r="H81" s="37">
        <f t="shared" si="157"/>
        <v>1000000</v>
      </c>
      <c r="I81" s="15">
        <f t="shared" ref="I81:T81" si="158">+I82</f>
        <v>0</v>
      </c>
      <c r="J81" s="15">
        <f t="shared" si="158"/>
        <v>0</v>
      </c>
      <c r="K81" s="15">
        <f t="shared" si="158"/>
        <v>201620</v>
      </c>
      <c r="L81" s="15">
        <f t="shared" si="158"/>
        <v>0</v>
      </c>
      <c r="M81" s="15">
        <f t="shared" si="158"/>
        <v>0</v>
      </c>
      <c r="N81" s="15">
        <f t="shared" si="158"/>
        <v>200000</v>
      </c>
      <c r="O81" s="15">
        <f t="shared" si="158"/>
        <v>0</v>
      </c>
      <c r="P81" s="15">
        <f t="shared" si="158"/>
        <v>0</v>
      </c>
      <c r="Q81" s="15">
        <f t="shared" si="158"/>
        <v>219300</v>
      </c>
      <c r="R81" s="15">
        <f t="shared" si="158"/>
        <v>0</v>
      </c>
      <c r="S81" s="15">
        <f t="shared" si="158"/>
        <v>0</v>
      </c>
      <c r="T81" s="15">
        <f t="shared" si="158"/>
        <v>0</v>
      </c>
      <c r="U81" s="21">
        <f t="shared" si="128"/>
        <v>620920</v>
      </c>
    </row>
    <row r="82" spans="2:25" ht="23.25" customHeight="1" x14ac:dyDescent="0.25">
      <c r="B82" s="10" t="s">
        <v>133</v>
      </c>
      <c r="C82" s="10" t="s">
        <v>132</v>
      </c>
      <c r="D82" s="28">
        <v>1000000</v>
      </c>
      <c r="E82" s="59">
        <v>1000000</v>
      </c>
      <c r="F82" s="14">
        <v>0</v>
      </c>
      <c r="G82" s="59">
        <f>+E82+F82</f>
        <v>1000000</v>
      </c>
      <c r="H82" s="28">
        <v>1000000</v>
      </c>
      <c r="I82" s="14">
        <v>0</v>
      </c>
      <c r="J82" s="14">
        <v>0</v>
      </c>
      <c r="K82" s="14">
        <v>201620</v>
      </c>
      <c r="L82" s="14">
        <v>0</v>
      </c>
      <c r="M82" s="14">
        <v>0</v>
      </c>
      <c r="N82" s="14">
        <v>200000</v>
      </c>
      <c r="O82" s="14">
        <v>0</v>
      </c>
      <c r="P82" s="14">
        <v>0</v>
      </c>
      <c r="Q82" s="14">
        <v>219300</v>
      </c>
      <c r="R82" s="14">
        <v>0</v>
      </c>
      <c r="S82" s="14">
        <v>0</v>
      </c>
      <c r="T82" s="14">
        <v>0</v>
      </c>
      <c r="U82" s="21">
        <f t="shared" si="128"/>
        <v>620920</v>
      </c>
      <c r="W82" s="19"/>
    </row>
    <row r="83" spans="2:25" ht="21" customHeight="1" x14ac:dyDescent="0.25">
      <c r="B83" s="7" t="s">
        <v>134</v>
      </c>
      <c r="C83" s="7" t="s">
        <v>135</v>
      </c>
      <c r="D83" s="15">
        <f t="shared" ref="D83:E83" si="159">+D84+D87+D89+D91</f>
        <v>14400000</v>
      </c>
      <c r="E83" s="57">
        <f t="shared" si="159"/>
        <v>21600000</v>
      </c>
      <c r="F83" s="15">
        <f t="shared" ref="F83" si="160">+F84+F87+F89+F91</f>
        <v>-1000000</v>
      </c>
      <c r="G83" s="57">
        <f t="shared" ref="G83:I83" si="161">+G84+G87+G89+G91</f>
        <v>20600000</v>
      </c>
      <c r="H83" s="15">
        <f t="shared" si="161"/>
        <v>14400000</v>
      </c>
      <c r="I83" s="15">
        <f t="shared" si="161"/>
        <v>869353.2</v>
      </c>
      <c r="J83" s="15">
        <f t="shared" ref="J83" si="162">+J84+J87+J89+J91</f>
        <v>709732.62</v>
      </c>
      <c r="K83" s="15">
        <f t="shared" ref="K83" si="163">+K84+K87+K89+K91</f>
        <v>774302.46</v>
      </c>
      <c r="L83" s="15">
        <f t="shared" ref="L83" si="164">+L84+L87+L89+L91</f>
        <v>858044.68</v>
      </c>
      <c r="M83" s="15">
        <f t="shared" ref="M83" si="165">+M84+M87+M89+M91</f>
        <v>1083738.48</v>
      </c>
      <c r="N83" s="15">
        <f t="shared" ref="N83" si="166">+N84+N87+N89+N91</f>
        <v>1100410.8600000001</v>
      </c>
      <c r="O83" s="15">
        <f t="shared" ref="O83" si="167">+O84+O87+O89+O91</f>
        <v>2219850.7999999998</v>
      </c>
      <c r="P83" s="15">
        <f t="shared" ref="P83" si="168">+P84+P87+P89+P91</f>
        <v>837581.74</v>
      </c>
      <c r="Q83" s="15">
        <f t="shared" ref="Q83" si="169">+Q84+Q87+Q89+Q91</f>
        <v>2603122</v>
      </c>
      <c r="R83" s="15">
        <f t="shared" ref="R83" si="170">+R84+R87+R89+R91</f>
        <v>551582.86</v>
      </c>
      <c r="S83" s="15">
        <f t="shared" ref="S83" si="171">+S84+S87+S89+S91</f>
        <v>0</v>
      </c>
      <c r="T83" s="15">
        <f t="shared" ref="T83" si="172">+T84+T87+T89+T91</f>
        <v>0</v>
      </c>
      <c r="U83" s="21">
        <f t="shared" si="128"/>
        <v>11607719.699999999</v>
      </c>
    </row>
    <row r="84" spans="2:25" ht="21" customHeight="1" x14ac:dyDescent="0.25">
      <c r="B84" s="7" t="s">
        <v>136</v>
      </c>
      <c r="C84" s="7" t="s">
        <v>137</v>
      </c>
      <c r="D84" s="37">
        <f t="shared" ref="D84" si="173">+D85</f>
        <v>5200000</v>
      </c>
      <c r="E84" s="57">
        <f t="shared" ref="E84" si="174">+E85+E86</f>
        <v>11500000</v>
      </c>
      <c r="F84" s="15">
        <f t="shared" ref="F84:G84" si="175">+F85+F86</f>
        <v>-1000000</v>
      </c>
      <c r="G84" s="57">
        <f t="shared" si="175"/>
        <v>10500000</v>
      </c>
      <c r="H84" s="37">
        <f t="shared" ref="H84" si="176">+H85</f>
        <v>5200000</v>
      </c>
      <c r="I84" s="15">
        <f t="shared" ref="I84" si="177">+I85+I86</f>
        <v>706408.2</v>
      </c>
      <c r="J84" s="15">
        <f t="shared" ref="J84:R84" si="178">+J85+J86</f>
        <v>709732.62</v>
      </c>
      <c r="K84" s="15">
        <f t="shared" si="178"/>
        <v>714302.46</v>
      </c>
      <c r="L84" s="15">
        <f t="shared" si="178"/>
        <v>813372.68</v>
      </c>
      <c r="M84" s="15">
        <f t="shared" si="178"/>
        <v>390162.96</v>
      </c>
      <c r="N84" s="15">
        <f t="shared" si="178"/>
        <v>1094610.8600000001</v>
      </c>
      <c r="O84" s="15">
        <f t="shared" si="178"/>
        <v>802718.3</v>
      </c>
      <c r="P84" s="15">
        <f t="shared" si="178"/>
        <v>808581.74</v>
      </c>
      <c r="Q84" s="15">
        <f t="shared" si="178"/>
        <v>300000</v>
      </c>
      <c r="R84" s="15">
        <f t="shared" si="178"/>
        <v>403250</v>
      </c>
      <c r="S84" s="15">
        <f t="shared" ref="S84:T84" si="179">+S85+S86</f>
        <v>0</v>
      </c>
      <c r="T84" s="15">
        <f t="shared" si="179"/>
        <v>0</v>
      </c>
      <c r="U84" s="21">
        <f t="shared" si="128"/>
        <v>6743139.8200000003</v>
      </c>
    </row>
    <row r="85" spans="2:25" ht="21.75" customHeight="1" x14ac:dyDescent="0.25">
      <c r="B85" s="10" t="s">
        <v>138</v>
      </c>
      <c r="C85" s="10" t="s">
        <v>137</v>
      </c>
      <c r="D85" s="28">
        <v>5200000</v>
      </c>
      <c r="E85" s="59">
        <v>10000000</v>
      </c>
      <c r="F85" s="14">
        <v>0</v>
      </c>
      <c r="G85" s="59">
        <f>+E85+F85</f>
        <v>10000000</v>
      </c>
      <c r="H85" s="28">
        <v>5200000</v>
      </c>
      <c r="I85" s="14">
        <v>706408.2</v>
      </c>
      <c r="J85" s="14">
        <v>709732.62</v>
      </c>
      <c r="K85" s="14">
        <v>714302.46</v>
      </c>
      <c r="L85" s="14">
        <v>813372.68</v>
      </c>
      <c r="M85" s="14">
        <v>390162.96</v>
      </c>
      <c r="N85" s="14">
        <v>1094610.8600000001</v>
      </c>
      <c r="O85" s="14">
        <v>802718.3</v>
      </c>
      <c r="P85" s="14">
        <v>808581.74</v>
      </c>
      <c r="Q85" s="14">
        <v>300000</v>
      </c>
      <c r="R85" s="14">
        <v>403250</v>
      </c>
      <c r="S85" s="14">
        <v>0</v>
      </c>
      <c r="T85" s="14">
        <v>0</v>
      </c>
      <c r="U85" s="21">
        <f t="shared" si="128"/>
        <v>6743139.8200000003</v>
      </c>
    </row>
    <row r="86" spans="2:25" ht="21" customHeight="1" x14ac:dyDescent="0.25">
      <c r="B86" s="10" t="s">
        <v>485</v>
      </c>
      <c r="C86" s="10" t="s">
        <v>486</v>
      </c>
      <c r="D86" s="28">
        <v>5200000</v>
      </c>
      <c r="E86" s="59">
        <v>1500000</v>
      </c>
      <c r="F86" s="14">
        <v>-1000000</v>
      </c>
      <c r="G86" s="59">
        <f>+E86+F86</f>
        <v>500000</v>
      </c>
      <c r="H86" s="28">
        <v>5200000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21">
        <f t="shared" si="128"/>
        <v>0</v>
      </c>
    </row>
    <row r="87" spans="2:25" ht="21" customHeight="1" x14ac:dyDescent="0.25">
      <c r="B87" s="7" t="s">
        <v>139</v>
      </c>
      <c r="C87" s="7" t="s">
        <v>140</v>
      </c>
      <c r="D87" s="37">
        <f t="shared" ref="D87:E87" si="180">+D88</f>
        <v>2000000</v>
      </c>
      <c r="E87" s="57">
        <f t="shared" si="180"/>
        <v>1000000</v>
      </c>
      <c r="F87" s="15">
        <f t="shared" ref="F87:H87" si="181">+F88</f>
        <v>0</v>
      </c>
      <c r="G87" s="57">
        <f t="shared" si="181"/>
        <v>1000000</v>
      </c>
      <c r="H87" s="37">
        <f t="shared" si="181"/>
        <v>2000000</v>
      </c>
      <c r="I87" s="15">
        <f t="shared" ref="I87:T87" si="182">+I88</f>
        <v>0</v>
      </c>
      <c r="J87" s="15">
        <f t="shared" si="182"/>
        <v>0</v>
      </c>
      <c r="K87" s="15">
        <f t="shared" si="182"/>
        <v>60000</v>
      </c>
      <c r="L87" s="15">
        <f t="shared" si="182"/>
        <v>0</v>
      </c>
      <c r="M87" s="15">
        <f t="shared" si="182"/>
        <v>0</v>
      </c>
      <c r="N87" s="15">
        <f t="shared" si="182"/>
        <v>0</v>
      </c>
      <c r="O87" s="15">
        <f t="shared" si="182"/>
        <v>0</v>
      </c>
      <c r="P87" s="15">
        <f t="shared" si="182"/>
        <v>29000</v>
      </c>
      <c r="Q87" s="15">
        <f t="shared" si="182"/>
        <v>0</v>
      </c>
      <c r="R87" s="15">
        <f t="shared" si="182"/>
        <v>0</v>
      </c>
      <c r="S87" s="15">
        <f t="shared" si="182"/>
        <v>0</v>
      </c>
      <c r="T87" s="15">
        <f t="shared" si="182"/>
        <v>0</v>
      </c>
      <c r="U87" s="21">
        <f t="shared" si="128"/>
        <v>89000</v>
      </c>
    </row>
    <row r="88" spans="2:25" ht="21" customHeight="1" x14ac:dyDescent="0.25">
      <c r="B88" s="10" t="s">
        <v>141</v>
      </c>
      <c r="C88" s="10" t="s">
        <v>140</v>
      </c>
      <c r="D88" s="28">
        <v>2000000</v>
      </c>
      <c r="E88" s="59">
        <v>1000000</v>
      </c>
      <c r="F88" s="14">
        <v>0</v>
      </c>
      <c r="G88" s="59">
        <f>+E88+F88</f>
        <v>1000000</v>
      </c>
      <c r="H88" s="28">
        <v>2000000</v>
      </c>
      <c r="I88" s="14">
        <v>0</v>
      </c>
      <c r="J88" s="14">
        <v>0</v>
      </c>
      <c r="K88" s="14">
        <v>60000</v>
      </c>
      <c r="L88" s="14">
        <v>0</v>
      </c>
      <c r="M88" s="14">
        <v>0</v>
      </c>
      <c r="N88" s="14">
        <v>0</v>
      </c>
      <c r="O88" s="14">
        <v>0</v>
      </c>
      <c r="P88" s="14">
        <v>29000</v>
      </c>
      <c r="Q88" s="14">
        <v>0</v>
      </c>
      <c r="R88" s="14">
        <v>0</v>
      </c>
      <c r="S88" s="14">
        <v>0</v>
      </c>
      <c r="T88" s="14">
        <v>0</v>
      </c>
      <c r="U88" s="21">
        <f t="shared" si="128"/>
        <v>89000</v>
      </c>
    </row>
    <row r="89" spans="2:25" ht="21" customHeight="1" x14ac:dyDescent="0.25">
      <c r="B89" s="7" t="s">
        <v>142</v>
      </c>
      <c r="C89" s="7" t="s">
        <v>143</v>
      </c>
      <c r="D89" s="37">
        <f t="shared" ref="D89:E89" si="183">+D90</f>
        <v>3600000</v>
      </c>
      <c r="E89" s="57">
        <f t="shared" si="183"/>
        <v>100000</v>
      </c>
      <c r="F89" s="15">
        <f t="shared" ref="F89:H89" si="184">+F90</f>
        <v>0</v>
      </c>
      <c r="G89" s="57">
        <f t="shared" si="184"/>
        <v>100000</v>
      </c>
      <c r="H89" s="37">
        <f t="shared" si="184"/>
        <v>3600000</v>
      </c>
      <c r="I89" s="15">
        <f t="shared" ref="I89:T89" si="185">+I90</f>
        <v>0</v>
      </c>
      <c r="J89" s="15">
        <f t="shared" si="185"/>
        <v>0</v>
      </c>
      <c r="K89" s="15">
        <f t="shared" si="185"/>
        <v>0</v>
      </c>
      <c r="L89" s="15">
        <f t="shared" si="185"/>
        <v>0</v>
      </c>
      <c r="M89" s="15">
        <f t="shared" si="185"/>
        <v>0</v>
      </c>
      <c r="N89" s="15">
        <f t="shared" si="185"/>
        <v>0</v>
      </c>
      <c r="O89" s="15">
        <f t="shared" si="185"/>
        <v>0</v>
      </c>
      <c r="P89" s="15">
        <f t="shared" si="185"/>
        <v>0</v>
      </c>
      <c r="Q89" s="15">
        <f t="shared" si="185"/>
        <v>0</v>
      </c>
      <c r="R89" s="15">
        <f t="shared" si="185"/>
        <v>0</v>
      </c>
      <c r="S89" s="15">
        <f t="shared" si="185"/>
        <v>0</v>
      </c>
      <c r="T89" s="15">
        <f t="shared" si="185"/>
        <v>0</v>
      </c>
      <c r="U89" s="21">
        <f t="shared" si="128"/>
        <v>0</v>
      </c>
    </row>
    <row r="90" spans="2:25" ht="21" customHeight="1" x14ac:dyDescent="0.25">
      <c r="B90" s="10" t="s">
        <v>144</v>
      </c>
      <c r="C90" s="10" t="s">
        <v>145</v>
      </c>
      <c r="D90" s="28">
        <v>3600000</v>
      </c>
      <c r="E90" s="59">
        <v>100000</v>
      </c>
      <c r="F90" s="14">
        <v>0</v>
      </c>
      <c r="G90" s="59">
        <f>+E90+F90</f>
        <v>100000</v>
      </c>
      <c r="H90" s="28">
        <v>3600000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21">
        <f t="shared" si="128"/>
        <v>0</v>
      </c>
      <c r="W90" s="19"/>
    </row>
    <row r="91" spans="2:25" s="12" customFormat="1" ht="20.25" customHeight="1" x14ac:dyDescent="0.25">
      <c r="B91" s="7" t="s">
        <v>477</v>
      </c>
      <c r="C91" s="7" t="s">
        <v>478</v>
      </c>
      <c r="D91" s="15">
        <f t="shared" ref="D91:E91" si="186">+D92</f>
        <v>3600000</v>
      </c>
      <c r="E91" s="57">
        <f t="shared" si="186"/>
        <v>9000000</v>
      </c>
      <c r="F91" s="15">
        <f t="shared" ref="F91:H91" si="187">+F92</f>
        <v>0</v>
      </c>
      <c r="G91" s="57">
        <f t="shared" si="187"/>
        <v>9000000</v>
      </c>
      <c r="H91" s="15">
        <f t="shared" si="187"/>
        <v>3600000</v>
      </c>
      <c r="I91" s="15">
        <f t="shared" ref="I91:T91" si="188">+I92</f>
        <v>162945</v>
      </c>
      <c r="J91" s="15">
        <f t="shared" si="188"/>
        <v>0</v>
      </c>
      <c r="K91" s="15">
        <f t="shared" si="188"/>
        <v>0</v>
      </c>
      <c r="L91" s="15">
        <f t="shared" si="188"/>
        <v>44672</v>
      </c>
      <c r="M91" s="15">
        <f t="shared" si="188"/>
        <v>693575.52</v>
      </c>
      <c r="N91" s="15">
        <f t="shared" si="188"/>
        <v>5800</v>
      </c>
      <c r="O91" s="15">
        <f t="shared" si="188"/>
        <v>1417132.5</v>
      </c>
      <c r="P91" s="15">
        <f t="shared" si="188"/>
        <v>0</v>
      </c>
      <c r="Q91" s="15">
        <f t="shared" si="188"/>
        <v>2303122</v>
      </c>
      <c r="R91" s="15">
        <f t="shared" si="188"/>
        <v>148332.85999999999</v>
      </c>
      <c r="S91" s="15">
        <f t="shared" si="188"/>
        <v>0</v>
      </c>
      <c r="T91" s="15">
        <f t="shared" si="188"/>
        <v>0</v>
      </c>
      <c r="U91" s="21">
        <f t="shared" si="128"/>
        <v>4775579.88</v>
      </c>
      <c r="Y91" s="78"/>
    </row>
    <row r="92" spans="2:25" ht="21" customHeight="1" x14ac:dyDescent="0.25">
      <c r="B92" s="10" t="s">
        <v>479</v>
      </c>
      <c r="C92" s="10" t="s">
        <v>480</v>
      </c>
      <c r="D92" s="28">
        <v>3600000</v>
      </c>
      <c r="E92" s="59">
        <v>9000000</v>
      </c>
      <c r="F92" s="14">
        <v>0</v>
      </c>
      <c r="G92" s="59">
        <f>+E92+F92</f>
        <v>9000000</v>
      </c>
      <c r="H92" s="28">
        <v>3600000</v>
      </c>
      <c r="I92" s="14">
        <v>162945</v>
      </c>
      <c r="J92" s="14">
        <v>0</v>
      </c>
      <c r="K92" s="14">
        <v>0</v>
      </c>
      <c r="L92" s="14">
        <v>44672</v>
      </c>
      <c r="M92" s="14">
        <v>693575.52</v>
      </c>
      <c r="N92" s="14">
        <v>5800</v>
      </c>
      <c r="O92" s="14">
        <v>1417132.5</v>
      </c>
      <c r="P92" s="14">
        <v>0</v>
      </c>
      <c r="Q92" s="14">
        <v>2303122</v>
      </c>
      <c r="R92" s="14">
        <v>148332.85999999999</v>
      </c>
      <c r="S92" s="14">
        <v>0</v>
      </c>
      <c r="T92" s="14">
        <v>0</v>
      </c>
      <c r="U92" s="21">
        <f t="shared" si="128"/>
        <v>4775579.88</v>
      </c>
    </row>
    <row r="93" spans="2:25" ht="21" customHeight="1" x14ac:dyDescent="0.25">
      <c r="B93" s="7" t="s">
        <v>146</v>
      </c>
      <c r="C93" s="7" t="s">
        <v>147</v>
      </c>
      <c r="D93" s="37">
        <f t="shared" ref="D93:E93" si="189">+D94+D96</f>
        <v>15000000</v>
      </c>
      <c r="E93" s="57">
        <f t="shared" si="189"/>
        <v>33000000</v>
      </c>
      <c r="F93" s="15">
        <f t="shared" ref="F93" si="190">+F94+F96</f>
        <v>2000000</v>
      </c>
      <c r="G93" s="57">
        <f t="shared" ref="G93:I93" si="191">+G94+G96</f>
        <v>35000000</v>
      </c>
      <c r="H93" s="37">
        <f t="shared" si="191"/>
        <v>15000000</v>
      </c>
      <c r="I93" s="15">
        <f t="shared" si="191"/>
        <v>1771491.91</v>
      </c>
      <c r="J93" s="15">
        <f t="shared" ref="J93:R93" si="192">+J94+J96</f>
        <v>1809326.16</v>
      </c>
      <c r="K93" s="15">
        <f t="shared" si="192"/>
        <v>3830514.23</v>
      </c>
      <c r="L93" s="15">
        <f t="shared" si="192"/>
        <v>2677285.59</v>
      </c>
      <c r="M93" s="15">
        <f t="shared" si="192"/>
        <v>1781571.37</v>
      </c>
      <c r="N93" s="15">
        <f t="shared" si="192"/>
        <v>1841102.08</v>
      </c>
      <c r="O93" s="15">
        <f t="shared" si="192"/>
        <v>2132515.92</v>
      </c>
      <c r="P93" s="15">
        <f t="shared" si="192"/>
        <v>2579441.0499999998</v>
      </c>
      <c r="Q93" s="15">
        <f t="shared" si="192"/>
        <v>2478074.9499999997</v>
      </c>
      <c r="R93" s="15">
        <f t="shared" si="192"/>
        <v>12977129.18</v>
      </c>
      <c r="S93" s="15">
        <f t="shared" ref="S93" si="193">+S94+S96</f>
        <v>0</v>
      </c>
      <c r="T93" s="15">
        <f t="shared" ref="T93" si="194">+T94+T96</f>
        <v>0</v>
      </c>
      <c r="U93" s="21">
        <f t="shared" si="128"/>
        <v>33878452.439999998</v>
      </c>
    </row>
    <row r="94" spans="2:25" ht="21" customHeight="1" x14ac:dyDescent="0.25">
      <c r="B94" s="7" t="s">
        <v>148</v>
      </c>
      <c r="C94" s="7" t="s">
        <v>149</v>
      </c>
      <c r="D94" s="37">
        <f t="shared" ref="D94:E94" si="195">+D95</f>
        <v>2000000</v>
      </c>
      <c r="E94" s="57">
        <f t="shared" si="195"/>
        <v>15000000</v>
      </c>
      <c r="F94" s="15">
        <f t="shared" ref="F94:H94" si="196">+F95</f>
        <v>0</v>
      </c>
      <c r="G94" s="57">
        <f t="shared" si="196"/>
        <v>15000000</v>
      </c>
      <c r="H94" s="37">
        <f t="shared" si="196"/>
        <v>2000000</v>
      </c>
      <c r="I94" s="15">
        <f t="shared" ref="I94:T94" si="197">+I95</f>
        <v>0</v>
      </c>
      <c r="J94" s="15">
        <f t="shared" si="197"/>
        <v>0</v>
      </c>
      <c r="K94" s="15">
        <f t="shared" si="197"/>
        <v>2089531.99</v>
      </c>
      <c r="L94" s="15">
        <f t="shared" si="197"/>
        <v>847293.18</v>
      </c>
      <c r="M94" s="15">
        <f t="shared" si="197"/>
        <v>0</v>
      </c>
      <c r="N94" s="15">
        <f t="shared" si="197"/>
        <v>0</v>
      </c>
      <c r="O94" s="15">
        <f t="shared" si="197"/>
        <v>92307.87</v>
      </c>
      <c r="P94" s="15">
        <f t="shared" si="197"/>
        <v>579146.23999999999</v>
      </c>
      <c r="Q94" s="15">
        <f t="shared" si="197"/>
        <v>338275.13</v>
      </c>
      <c r="R94" s="15">
        <f t="shared" si="197"/>
        <v>10874138.27</v>
      </c>
      <c r="S94" s="15">
        <f t="shared" si="197"/>
        <v>0</v>
      </c>
      <c r="T94" s="15">
        <f t="shared" si="197"/>
        <v>0</v>
      </c>
      <c r="U94" s="21">
        <f t="shared" si="128"/>
        <v>14820692.68</v>
      </c>
    </row>
    <row r="95" spans="2:25" ht="21" customHeight="1" x14ac:dyDescent="0.25">
      <c r="B95" s="10" t="s">
        <v>150</v>
      </c>
      <c r="C95" s="10" t="s">
        <v>149</v>
      </c>
      <c r="D95" s="28">
        <v>2000000</v>
      </c>
      <c r="E95" s="59">
        <v>15000000</v>
      </c>
      <c r="F95" s="14">
        <v>0</v>
      </c>
      <c r="G95" s="59">
        <f>+E95+F95</f>
        <v>15000000</v>
      </c>
      <c r="H95" s="28">
        <v>2000000</v>
      </c>
      <c r="I95" s="14">
        <v>0</v>
      </c>
      <c r="J95" s="14">
        <v>0</v>
      </c>
      <c r="K95" s="14">
        <v>2089531.99</v>
      </c>
      <c r="L95" s="14">
        <v>847293.18</v>
      </c>
      <c r="M95" s="14">
        <v>0</v>
      </c>
      <c r="N95" s="14">
        <v>0</v>
      </c>
      <c r="O95" s="14">
        <v>92307.87</v>
      </c>
      <c r="P95" s="14">
        <v>579146.23999999999</v>
      </c>
      <c r="Q95" s="14">
        <v>338275.13</v>
      </c>
      <c r="R95" s="14">
        <v>10874138.27</v>
      </c>
      <c r="S95" s="14">
        <v>0</v>
      </c>
      <c r="T95" s="14">
        <v>0</v>
      </c>
      <c r="U95" s="21">
        <f t="shared" si="128"/>
        <v>14820692.68</v>
      </c>
    </row>
    <row r="96" spans="2:25" ht="21" customHeight="1" x14ac:dyDescent="0.25">
      <c r="B96" s="7" t="s">
        <v>151</v>
      </c>
      <c r="C96" s="7" t="s">
        <v>152</v>
      </c>
      <c r="D96" s="37">
        <f t="shared" ref="D96:E96" si="198">+D97</f>
        <v>13000000</v>
      </c>
      <c r="E96" s="57">
        <f t="shared" si="198"/>
        <v>18000000</v>
      </c>
      <c r="F96" s="15">
        <f t="shared" ref="F96:H96" si="199">+F97</f>
        <v>2000000</v>
      </c>
      <c r="G96" s="57">
        <f t="shared" si="199"/>
        <v>20000000</v>
      </c>
      <c r="H96" s="37">
        <f t="shared" si="199"/>
        <v>13000000</v>
      </c>
      <c r="I96" s="15">
        <f t="shared" ref="I96:T96" si="200">+I97</f>
        <v>1771491.91</v>
      </c>
      <c r="J96" s="15">
        <f t="shared" si="200"/>
        <v>1809326.16</v>
      </c>
      <c r="K96" s="15">
        <f t="shared" si="200"/>
        <v>1740982.24</v>
      </c>
      <c r="L96" s="15">
        <f t="shared" si="200"/>
        <v>1829992.41</v>
      </c>
      <c r="M96" s="15">
        <f t="shared" si="200"/>
        <v>1781571.37</v>
      </c>
      <c r="N96" s="15">
        <f t="shared" si="200"/>
        <v>1841102.08</v>
      </c>
      <c r="O96" s="15">
        <f t="shared" si="200"/>
        <v>2040208.05</v>
      </c>
      <c r="P96" s="15">
        <f t="shared" si="200"/>
        <v>2000294.81</v>
      </c>
      <c r="Q96" s="15">
        <f t="shared" si="200"/>
        <v>2139799.8199999998</v>
      </c>
      <c r="R96" s="15">
        <f t="shared" si="200"/>
        <v>2102990.91</v>
      </c>
      <c r="S96" s="15">
        <f t="shared" si="200"/>
        <v>0</v>
      </c>
      <c r="T96" s="15">
        <f t="shared" si="200"/>
        <v>0</v>
      </c>
      <c r="U96" s="21">
        <f t="shared" si="128"/>
        <v>19057759.760000002</v>
      </c>
    </row>
    <row r="97" spans="2:21" ht="21" customHeight="1" x14ac:dyDescent="0.25">
      <c r="B97" s="10" t="s">
        <v>153</v>
      </c>
      <c r="C97" s="10" t="s">
        <v>152</v>
      </c>
      <c r="D97" s="28">
        <v>13000000</v>
      </c>
      <c r="E97" s="59">
        <v>18000000</v>
      </c>
      <c r="F97" s="14">
        <v>2000000</v>
      </c>
      <c r="G97" s="59">
        <f>+E97+F97</f>
        <v>20000000</v>
      </c>
      <c r="H97" s="28">
        <v>13000000</v>
      </c>
      <c r="I97" s="14">
        <v>1771491.91</v>
      </c>
      <c r="J97" s="14">
        <v>1809326.16</v>
      </c>
      <c r="K97" s="14">
        <v>1740982.24</v>
      </c>
      <c r="L97" s="14">
        <v>1829992.41</v>
      </c>
      <c r="M97" s="14">
        <v>1781571.37</v>
      </c>
      <c r="N97" s="14">
        <v>1841102.08</v>
      </c>
      <c r="O97" s="14">
        <v>2040208.05</v>
      </c>
      <c r="P97" s="14">
        <v>2000294.81</v>
      </c>
      <c r="Q97" s="14">
        <v>2139799.8199999998</v>
      </c>
      <c r="R97" s="14">
        <v>2102990.91</v>
      </c>
      <c r="S97" s="14">
        <v>0</v>
      </c>
      <c r="T97" s="14">
        <v>0</v>
      </c>
      <c r="U97" s="21">
        <f t="shared" si="128"/>
        <v>19057759.760000002</v>
      </c>
    </row>
    <row r="98" spans="2:21" ht="32.25" customHeight="1" x14ac:dyDescent="0.25">
      <c r="B98" s="7" t="s">
        <v>154</v>
      </c>
      <c r="C98" s="7" t="s">
        <v>494</v>
      </c>
      <c r="D98" s="37">
        <f t="shared" ref="D98:E98" si="201">+D99+D106</f>
        <v>5700000</v>
      </c>
      <c r="E98" s="57">
        <f t="shared" si="201"/>
        <v>45604000</v>
      </c>
      <c r="F98" s="15">
        <f t="shared" ref="F98" si="202">+F99+F106</f>
        <v>13496000</v>
      </c>
      <c r="G98" s="57">
        <f t="shared" ref="G98:I98" si="203">+G99+G106</f>
        <v>59100000</v>
      </c>
      <c r="H98" s="37">
        <f t="shared" si="203"/>
        <v>5700000</v>
      </c>
      <c r="I98" s="15">
        <f t="shared" si="203"/>
        <v>230581.44</v>
      </c>
      <c r="J98" s="15">
        <f t="shared" ref="J98:R98" si="204">+J99+J106</f>
        <v>689704.67</v>
      </c>
      <c r="K98" s="15">
        <f t="shared" si="204"/>
        <v>961497.55</v>
      </c>
      <c r="L98" s="15">
        <f t="shared" si="204"/>
        <v>1105239.6600000001</v>
      </c>
      <c r="M98" s="15">
        <f t="shared" si="204"/>
        <v>9907419.2799999993</v>
      </c>
      <c r="N98" s="15">
        <f t="shared" si="204"/>
        <v>6232867.8799999999</v>
      </c>
      <c r="O98" s="15">
        <f t="shared" si="204"/>
        <v>1596111.73</v>
      </c>
      <c r="P98" s="15">
        <f t="shared" si="204"/>
        <v>2436653.6300000004</v>
      </c>
      <c r="Q98" s="15">
        <f t="shared" si="204"/>
        <v>2660822.2999999998</v>
      </c>
      <c r="R98" s="15">
        <f t="shared" si="204"/>
        <v>2296352.9699999997</v>
      </c>
      <c r="S98" s="15">
        <f t="shared" ref="S98" si="205">+S99+S106</f>
        <v>0</v>
      </c>
      <c r="T98" s="15">
        <f t="shared" ref="T98" si="206">+T99+T106</f>
        <v>0</v>
      </c>
      <c r="U98" s="21">
        <f t="shared" si="128"/>
        <v>28117251.109999999</v>
      </c>
    </row>
    <row r="99" spans="2:21" ht="21" customHeight="1" x14ac:dyDescent="0.25">
      <c r="B99" s="7" t="s">
        <v>155</v>
      </c>
      <c r="C99" s="7" t="s">
        <v>156</v>
      </c>
      <c r="D99" s="37">
        <f t="shared" ref="D99:E99" si="207">+SUM(D100:D105)</f>
        <v>1900000</v>
      </c>
      <c r="E99" s="57">
        <f t="shared" si="207"/>
        <v>27904000</v>
      </c>
      <c r="F99" s="15">
        <f t="shared" ref="F99" si="208">+SUM(F100:F105)</f>
        <v>6996000</v>
      </c>
      <c r="G99" s="57">
        <f t="shared" ref="G99" si="209">+SUM(G100:G105)</f>
        <v>34900000</v>
      </c>
      <c r="H99" s="37">
        <f t="shared" ref="H99:I99" si="210">+SUM(H100:H105)</f>
        <v>1900000</v>
      </c>
      <c r="I99" s="15">
        <f t="shared" si="210"/>
        <v>0</v>
      </c>
      <c r="J99" s="15">
        <f t="shared" ref="J99:R99" si="211">+SUM(J100:J105)</f>
        <v>312464</v>
      </c>
      <c r="K99" s="15">
        <f t="shared" si="211"/>
        <v>0</v>
      </c>
      <c r="L99" s="15">
        <f t="shared" si="211"/>
        <v>437501.26</v>
      </c>
      <c r="M99" s="15">
        <f t="shared" si="211"/>
        <v>9098077.9499999993</v>
      </c>
      <c r="N99" s="15">
        <f t="shared" si="211"/>
        <v>4177803.68</v>
      </c>
      <c r="O99" s="15">
        <f t="shared" si="211"/>
        <v>240720</v>
      </c>
      <c r="P99" s="15">
        <f t="shared" si="211"/>
        <v>0</v>
      </c>
      <c r="Q99" s="15">
        <f t="shared" si="211"/>
        <v>2660822.2999999998</v>
      </c>
      <c r="R99" s="15">
        <f t="shared" si="211"/>
        <v>347982</v>
      </c>
      <c r="S99" s="15">
        <f t="shared" ref="S99" si="212">+SUM(S100:S105)</f>
        <v>0</v>
      </c>
      <c r="T99" s="15">
        <f t="shared" ref="T99" si="213">+SUM(T100:T105)</f>
        <v>0</v>
      </c>
      <c r="U99" s="21">
        <f t="shared" si="128"/>
        <v>17275371.189999998</v>
      </c>
    </row>
    <row r="100" spans="2:21" ht="21" customHeight="1" x14ac:dyDescent="0.25">
      <c r="B100" s="10" t="s">
        <v>157</v>
      </c>
      <c r="C100" s="10" t="s">
        <v>158</v>
      </c>
      <c r="D100" s="28">
        <v>100000</v>
      </c>
      <c r="E100" s="59">
        <v>5000000</v>
      </c>
      <c r="F100" s="14">
        <v>2000000</v>
      </c>
      <c r="G100" s="59">
        <f>+E100+F100</f>
        <v>7000000</v>
      </c>
      <c r="H100" s="28">
        <v>100000</v>
      </c>
      <c r="I100" s="14">
        <v>0</v>
      </c>
      <c r="J100" s="14">
        <v>312464</v>
      </c>
      <c r="K100" s="14">
        <v>0</v>
      </c>
      <c r="L100" s="14">
        <v>245983.89</v>
      </c>
      <c r="M100" s="14">
        <v>14750</v>
      </c>
      <c r="N100" s="14">
        <v>0</v>
      </c>
      <c r="O100" s="14">
        <v>240720</v>
      </c>
      <c r="P100" s="14">
        <v>0</v>
      </c>
      <c r="Q100" s="14">
        <v>962880</v>
      </c>
      <c r="R100" s="14">
        <v>0</v>
      </c>
      <c r="S100" s="14">
        <v>0</v>
      </c>
      <c r="T100" s="14">
        <v>0</v>
      </c>
      <c r="U100" s="21">
        <f t="shared" ref="U100:U137" si="214">+SUM(I100:T100)</f>
        <v>1776797.8900000001</v>
      </c>
    </row>
    <row r="101" spans="2:21" ht="21" customHeight="1" x14ac:dyDescent="0.25">
      <c r="B101" s="10" t="s">
        <v>159</v>
      </c>
      <c r="C101" s="10" t="s">
        <v>160</v>
      </c>
      <c r="D101" s="28">
        <v>100000</v>
      </c>
      <c r="E101" s="59">
        <v>1000000</v>
      </c>
      <c r="F101" s="14">
        <v>5000000</v>
      </c>
      <c r="G101" s="59">
        <f t="shared" ref="G101:G105" si="215">+E101+F101</f>
        <v>6000000</v>
      </c>
      <c r="H101" s="28">
        <v>100000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861990</v>
      </c>
      <c r="R101" s="14">
        <v>347982</v>
      </c>
      <c r="S101" s="14">
        <v>0</v>
      </c>
      <c r="T101" s="14">
        <v>0</v>
      </c>
      <c r="U101" s="21">
        <f t="shared" si="214"/>
        <v>1209972</v>
      </c>
    </row>
    <row r="102" spans="2:21" ht="21" customHeight="1" x14ac:dyDescent="0.25">
      <c r="B102" s="10" t="s">
        <v>161</v>
      </c>
      <c r="C102" s="10" t="s">
        <v>162</v>
      </c>
      <c r="D102" s="28">
        <v>50000</v>
      </c>
      <c r="E102" s="59">
        <v>1500000</v>
      </c>
      <c r="F102" s="14">
        <v>0</v>
      </c>
      <c r="G102" s="59">
        <f t="shared" si="215"/>
        <v>1500000</v>
      </c>
      <c r="H102" s="28">
        <v>50000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21">
        <f t="shared" si="214"/>
        <v>0</v>
      </c>
    </row>
    <row r="103" spans="2:21" ht="35.25" customHeight="1" x14ac:dyDescent="0.25">
      <c r="B103" s="10" t="s">
        <v>163</v>
      </c>
      <c r="C103" s="10" t="s">
        <v>164</v>
      </c>
      <c r="D103" s="28">
        <v>50000</v>
      </c>
      <c r="E103" s="59">
        <v>100000</v>
      </c>
      <c r="F103" s="14">
        <v>0</v>
      </c>
      <c r="G103" s="59">
        <f t="shared" si="215"/>
        <v>100000</v>
      </c>
      <c r="H103" s="28">
        <v>50000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21">
        <f t="shared" si="214"/>
        <v>0</v>
      </c>
    </row>
    <row r="104" spans="2:21" ht="20.25" customHeight="1" x14ac:dyDescent="0.25">
      <c r="B104" s="10" t="s">
        <v>165</v>
      </c>
      <c r="C104" s="10" t="s">
        <v>166</v>
      </c>
      <c r="D104" s="28">
        <v>1500000</v>
      </c>
      <c r="E104" s="59">
        <v>20004000</v>
      </c>
      <c r="F104" s="14">
        <v>-4000</v>
      </c>
      <c r="G104" s="59">
        <f t="shared" si="215"/>
        <v>20000000</v>
      </c>
      <c r="H104" s="28">
        <v>1500000</v>
      </c>
      <c r="I104" s="14">
        <v>0</v>
      </c>
      <c r="J104" s="14">
        <v>0</v>
      </c>
      <c r="K104" s="14">
        <v>0</v>
      </c>
      <c r="L104" s="14">
        <v>191517.37</v>
      </c>
      <c r="M104" s="14">
        <v>9083327.9499999993</v>
      </c>
      <c r="N104" s="14">
        <v>4177803.68</v>
      </c>
      <c r="O104" s="14">
        <v>0</v>
      </c>
      <c r="P104" s="14">
        <v>0</v>
      </c>
      <c r="Q104" s="14">
        <v>835952.3</v>
      </c>
      <c r="R104" s="14">
        <v>0</v>
      </c>
      <c r="S104" s="14">
        <v>0</v>
      </c>
      <c r="T104" s="14">
        <v>0</v>
      </c>
      <c r="U104" s="21">
        <f t="shared" si="214"/>
        <v>14288601.299999999</v>
      </c>
    </row>
    <row r="105" spans="2:21" ht="34.5" x14ac:dyDescent="0.25">
      <c r="B105" s="10" t="s">
        <v>167</v>
      </c>
      <c r="C105" s="10" t="s">
        <v>168</v>
      </c>
      <c r="D105" s="28">
        <v>100000</v>
      </c>
      <c r="E105" s="59">
        <v>300000</v>
      </c>
      <c r="F105" s="14">
        <v>0</v>
      </c>
      <c r="G105" s="59">
        <f t="shared" si="215"/>
        <v>300000</v>
      </c>
      <c r="H105" s="28">
        <v>100000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21">
        <f t="shared" si="214"/>
        <v>0</v>
      </c>
    </row>
    <row r="106" spans="2:21" ht="22.5" customHeight="1" x14ac:dyDescent="0.25">
      <c r="B106" s="7" t="s">
        <v>169</v>
      </c>
      <c r="C106" s="7" t="s">
        <v>170</v>
      </c>
      <c r="D106" s="37">
        <f t="shared" ref="D106:E106" si="216">+SUM(D107:D111)</f>
        <v>3800000</v>
      </c>
      <c r="E106" s="57">
        <f t="shared" si="216"/>
        <v>17700000</v>
      </c>
      <c r="F106" s="15">
        <f t="shared" ref="F106" si="217">+SUM(F107:F111)</f>
        <v>6500000</v>
      </c>
      <c r="G106" s="57">
        <f t="shared" ref="G106:I106" si="218">+SUM(G107:G111)</f>
        <v>24200000</v>
      </c>
      <c r="H106" s="37">
        <f t="shared" si="218"/>
        <v>3800000</v>
      </c>
      <c r="I106" s="15">
        <f t="shared" si="218"/>
        <v>230581.44</v>
      </c>
      <c r="J106" s="15">
        <f t="shared" ref="J106:R106" si="219">+SUM(J107:J111)</f>
        <v>377240.67000000004</v>
      </c>
      <c r="K106" s="15">
        <f t="shared" si="219"/>
        <v>961497.55</v>
      </c>
      <c r="L106" s="15">
        <f t="shared" si="219"/>
        <v>667738.4</v>
      </c>
      <c r="M106" s="15">
        <f t="shared" si="219"/>
        <v>809341.33000000007</v>
      </c>
      <c r="N106" s="15">
        <f t="shared" si="219"/>
        <v>2055064.2</v>
      </c>
      <c r="O106" s="15">
        <f t="shared" si="219"/>
        <v>1355391.73</v>
      </c>
      <c r="P106" s="15">
        <f t="shared" si="219"/>
        <v>2436653.6300000004</v>
      </c>
      <c r="Q106" s="15">
        <f t="shared" si="219"/>
        <v>0</v>
      </c>
      <c r="R106" s="15">
        <f t="shared" si="219"/>
        <v>1948370.97</v>
      </c>
      <c r="S106" s="15">
        <f t="shared" ref="S106" si="220">+SUM(S107:S111)</f>
        <v>0</v>
      </c>
      <c r="T106" s="15">
        <f t="shared" ref="T106" si="221">+SUM(T107:T111)</f>
        <v>0</v>
      </c>
      <c r="U106" s="21">
        <f t="shared" si="214"/>
        <v>10841879.920000002</v>
      </c>
    </row>
    <row r="107" spans="2:21" ht="34.5" x14ac:dyDescent="0.25">
      <c r="B107" s="10" t="s">
        <v>171</v>
      </c>
      <c r="C107" s="10" t="s">
        <v>172</v>
      </c>
      <c r="D107" s="28">
        <v>50000</v>
      </c>
      <c r="E107" s="59">
        <v>100000</v>
      </c>
      <c r="F107" s="14">
        <v>0</v>
      </c>
      <c r="G107" s="59">
        <f>+E107+F107</f>
        <v>100000</v>
      </c>
      <c r="H107" s="28">
        <v>50000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21">
        <f t="shared" si="214"/>
        <v>0</v>
      </c>
    </row>
    <row r="108" spans="2:21" ht="20.25" customHeight="1" x14ac:dyDescent="0.25">
      <c r="B108" s="10" t="s">
        <v>173</v>
      </c>
      <c r="C108" s="10" t="s">
        <v>174</v>
      </c>
      <c r="D108" s="28">
        <v>100000</v>
      </c>
      <c r="E108" s="59">
        <v>500000</v>
      </c>
      <c r="F108" s="14">
        <v>1500000</v>
      </c>
      <c r="G108" s="59">
        <f t="shared" ref="G108:G110" si="222">+E108+F108</f>
        <v>2000000</v>
      </c>
      <c r="H108" s="28">
        <v>100000</v>
      </c>
      <c r="I108" s="14">
        <v>0</v>
      </c>
      <c r="J108" s="14">
        <v>0</v>
      </c>
      <c r="K108" s="14">
        <v>0</v>
      </c>
      <c r="L108" s="14">
        <v>48734</v>
      </c>
      <c r="M108" s="14">
        <v>0</v>
      </c>
      <c r="N108" s="14">
        <v>0</v>
      </c>
      <c r="O108" s="14">
        <v>292235.78000000003</v>
      </c>
      <c r="P108" s="14">
        <v>204848</v>
      </c>
      <c r="Q108" s="14">
        <v>0</v>
      </c>
      <c r="R108" s="14">
        <v>64664</v>
      </c>
      <c r="S108" s="14">
        <v>0</v>
      </c>
      <c r="T108" s="14">
        <v>0</v>
      </c>
      <c r="U108" s="21">
        <f t="shared" si="214"/>
        <v>610481.78</v>
      </c>
    </row>
    <row r="109" spans="2:21" ht="21" customHeight="1" x14ac:dyDescent="0.25">
      <c r="B109" s="10" t="s">
        <v>175</v>
      </c>
      <c r="C109" s="10" t="s">
        <v>176</v>
      </c>
      <c r="D109" s="28">
        <v>50000</v>
      </c>
      <c r="E109" s="59">
        <v>100000</v>
      </c>
      <c r="F109" s="14">
        <v>0</v>
      </c>
      <c r="G109" s="59">
        <f t="shared" si="222"/>
        <v>100000</v>
      </c>
      <c r="H109" s="28">
        <v>50000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21">
        <f t="shared" si="214"/>
        <v>0</v>
      </c>
    </row>
    <row r="110" spans="2:21" ht="34.5" customHeight="1" x14ac:dyDescent="0.25">
      <c r="B110" s="10" t="s">
        <v>177</v>
      </c>
      <c r="C110" s="10" t="s">
        <v>178</v>
      </c>
      <c r="D110" s="28">
        <v>3000000</v>
      </c>
      <c r="E110" s="59">
        <v>15000000</v>
      </c>
      <c r="F110" s="14">
        <v>5000000</v>
      </c>
      <c r="G110" s="59">
        <f t="shared" si="222"/>
        <v>20000000</v>
      </c>
      <c r="H110" s="28">
        <v>3000000</v>
      </c>
      <c r="I110" s="14">
        <v>230581.44</v>
      </c>
      <c r="J110" s="14">
        <v>225551.67</v>
      </c>
      <c r="K110" s="14">
        <v>961497.55</v>
      </c>
      <c r="L110" s="14">
        <v>619004.4</v>
      </c>
      <c r="M110" s="14">
        <v>658981.14</v>
      </c>
      <c r="N110" s="14">
        <v>2055064.2</v>
      </c>
      <c r="O110" s="14">
        <v>1063155.95</v>
      </c>
      <c r="P110" s="14">
        <v>2127630.64</v>
      </c>
      <c r="Q110" s="14">
        <v>0</v>
      </c>
      <c r="R110" s="14">
        <v>1883706.97</v>
      </c>
      <c r="S110" s="14">
        <v>0</v>
      </c>
      <c r="T110" s="14">
        <v>0</v>
      </c>
      <c r="U110" s="21">
        <f t="shared" si="214"/>
        <v>9825173.9600000009</v>
      </c>
    </row>
    <row r="111" spans="2:21" ht="34.5" x14ac:dyDescent="0.25">
      <c r="B111" s="10" t="s">
        <v>179</v>
      </c>
      <c r="C111" s="10" t="s">
        <v>180</v>
      </c>
      <c r="D111" s="28">
        <v>600000</v>
      </c>
      <c r="E111" s="59">
        <v>2000000</v>
      </c>
      <c r="F111" s="14">
        <v>0</v>
      </c>
      <c r="G111" s="59">
        <f>+E111+F111</f>
        <v>2000000</v>
      </c>
      <c r="H111" s="28">
        <v>600000</v>
      </c>
      <c r="I111" s="14">
        <v>0</v>
      </c>
      <c r="J111" s="14">
        <v>151689</v>
      </c>
      <c r="K111" s="14">
        <v>0</v>
      </c>
      <c r="L111" s="14">
        <v>0</v>
      </c>
      <c r="M111" s="14">
        <v>150360.19</v>
      </c>
      <c r="N111" s="14">
        <v>0</v>
      </c>
      <c r="O111" s="14">
        <v>0</v>
      </c>
      <c r="P111" s="14">
        <v>104174.99</v>
      </c>
      <c r="Q111" s="14">
        <v>0</v>
      </c>
      <c r="R111" s="14">
        <v>0</v>
      </c>
      <c r="S111" s="14">
        <v>0</v>
      </c>
      <c r="T111" s="14">
        <v>0</v>
      </c>
      <c r="U111" s="21">
        <f t="shared" si="214"/>
        <v>406224.18</v>
      </c>
    </row>
    <row r="112" spans="2:21" ht="30" x14ac:dyDescent="0.25">
      <c r="B112" s="7" t="s">
        <v>181</v>
      </c>
      <c r="C112" s="7" t="s">
        <v>182</v>
      </c>
      <c r="D112" s="37">
        <f t="shared" ref="D112" si="223">+D113+D117+D120+D123+D130</f>
        <v>221586313</v>
      </c>
      <c r="E112" s="57">
        <f t="shared" ref="E112" si="224">+E113++E115+E117+E120+E123+E130</f>
        <v>41234754</v>
      </c>
      <c r="F112" s="15">
        <f t="shared" ref="F112" si="225">+F113+F115+F117+F120+F123+F130</f>
        <v>-6294705.6600000001</v>
      </c>
      <c r="G112" s="57">
        <f t="shared" ref="G112" si="226">+G113++G115+G117+G120+G123+G130</f>
        <v>34940048.340000004</v>
      </c>
      <c r="H112" s="37">
        <f t="shared" ref="H112" si="227">+H113+H117+H120+H123+H130</f>
        <v>221586313</v>
      </c>
      <c r="I112" s="15">
        <f t="shared" ref="I112" si="228">+I113+I115+I117+I120+I123+I130</f>
        <v>27360</v>
      </c>
      <c r="J112" s="15">
        <f t="shared" ref="J112" si="229">+J113+J115+J117+J120+J123+J130</f>
        <v>132443.20000000001</v>
      </c>
      <c r="K112" s="15">
        <f t="shared" ref="K112" si="230">+K113+K115+K117+K120+K123+K130</f>
        <v>76362.78</v>
      </c>
      <c r="L112" s="15">
        <f t="shared" ref="L112" si="231">+L113+L115+L117+L120+L123+L130</f>
        <v>136840.38999999998</v>
      </c>
      <c r="M112" s="15">
        <f t="shared" ref="M112" si="232">+M113+M115+M117+M120+M123+M130</f>
        <v>705454.87</v>
      </c>
      <c r="N112" s="15">
        <f t="shared" ref="N112" si="233">+N113+N115+N117+N120+N123+N130</f>
        <v>1431101.2299999997</v>
      </c>
      <c r="O112" s="15">
        <f t="shared" ref="O112" si="234">+O113+O115+O117+O120+O123+O130</f>
        <v>219979.38</v>
      </c>
      <c r="P112" s="15">
        <f t="shared" ref="P112" si="235">+P113+P115+P117+P120+P123+P130</f>
        <v>886160</v>
      </c>
      <c r="Q112" s="15">
        <f t="shared" ref="Q112" si="236">+Q113+Q115+Q117+Q120+Q123+Q130</f>
        <v>178949.48</v>
      </c>
      <c r="R112" s="15">
        <f t="shared" ref="R112" si="237">+R113+R115+R117+R120+R123+R130</f>
        <v>1008968.5399999999</v>
      </c>
      <c r="S112" s="15">
        <f t="shared" ref="S112" si="238">+S113+S115+S117+S120+S123+S130</f>
        <v>0</v>
      </c>
      <c r="T112" s="15">
        <f t="shared" ref="T112" si="239">+T113+T115+T117+T120+T123+T130</f>
        <v>0</v>
      </c>
      <c r="U112" s="21">
        <f t="shared" si="214"/>
        <v>4803619.8699999992</v>
      </c>
    </row>
    <row r="113" spans="2:21" x14ac:dyDescent="0.25">
      <c r="B113" s="7" t="s">
        <v>183</v>
      </c>
      <c r="C113" s="7" t="s">
        <v>184</v>
      </c>
      <c r="D113" s="37">
        <f t="shared" ref="D113:E115" si="240">+D114</f>
        <v>240000</v>
      </c>
      <c r="E113" s="57">
        <f t="shared" si="240"/>
        <v>200000</v>
      </c>
      <c r="F113" s="15">
        <f t="shared" ref="F113:H115" si="241">+F114</f>
        <v>0</v>
      </c>
      <c r="G113" s="57">
        <f t="shared" si="241"/>
        <v>200000</v>
      </c>
      <c r="H113" s="37">
        <f t="shared" si="241"/>
        <v>240000</v>
      </c>
      <c r="I113" s="15">
        <f t="shared" ref="I113:T113" si="242">+I114</f>
        <v>0</v>
      </c>
      <c r="J113" s="15">
        <f t="shared" si="242"/>
        <v>0</v>
      </c>
      <c r="K113" s="15">
        <f t="shared" si="242"/>
        <v>4347.2</v>
      </c>
      <c r="L113" s="15">
        <f t="shared" si="242"/>
        <v>0</v>
      </c>
      <c r="M113" s="15">
        <f t="shared" si="242"/>
        <v>0</v>
      </c>
      <c r="N113" s="15">
        <f t="shared" si="242"/>
        <v>0</v>
      </c>
      <c r="O113" s="15">
        <f t="shared" si="242"/>
        <v>0</v>
      </c>
      <c r="P113" s="15">
        <f t="shared" si="242"/>
        <v>0</v>
      </c>
      <c r="Q113" s="15">
        <f t="shared" si="242"/>
        <v>1438.88</v>
      </c>
      <c r="R113" s="15">
        <f t="shared" si="242"/>
        <v>0</v>
      </c>
      <c r="S113" s="15">
        <f t="shared" si="242"/>
        <v>0</v>
      </c>
      <c r="T113" s="15">
        <f t="shared" si="242"/>
        <v>0</v>
      </c>
      <c r="U113" s="21">
        <f t="shared" si="214"/>
        <v>5786.08</v>
      </c>
    </row>
    <row r="114" spans="2:21" ht="21" customHeight="1" x14ac:dyDescent="0.25">
      <c r="B114" s="10" t="s">
        <v>185</v>
      </c>
      <c r="C114" s="10" t="s">
        <v>184</v>
      </c>
      <c r="D114" s="28">
        <v>240000</v>
      </c>
      <c r="E114" s="59">
        <v>200000</v>
      </c>
      <c r="F114" s="14">
        <v>0</v>
      </c>
      <c r="G114" s="59">
        <f>+E114+F114</f>
        <v>200000</v>
      </c>
      <c r="H114" s="28">
        <v>240000</v>
      </c>
      <c r="I114" s="14">
        <v>0</v>
      </c>
      <c r="J114" s="14">
        <v>0</v>
      </c>
      <c r="K114" s="14">
        <v>4347.2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1438.88</v>
      </c>
      <c r="R114" s="14">
        <v>0</v>
      </c>
      <c r="S114" s="14">
        <v>0</v>
      </c>
      <c r="T114" s="14">
        <v>0</v>
      </c>
      <c r="U114" s="21">
        <f t="shared" si="214"/>
        <v>5786.08</v>
      </c>
    </row>
    <row r="115" spans="2:21" ht="21" customHeight="1" x14ac:dyDescent="0.25">
      <c r="B115" s="7" t="s">
        <v>533</v>
      </c>
      <c r="C115" s="7" t="s">
        <v>534</v>
      </c>
      <c r="D115" s="37">
        <f t="shared" ref="D115" si="243">+D116+D117</f>
        <v>350000</v>
      </c>
      <c r="E115" s="57">
        <f t="shared" si="240"/>
        <v>600000</v>
      </c>
      <c r="F115" s="15">
        <f t="shared" si="241"/>
        <v>-230000</v>
      </c>
      <c r="G115" s="57">
        <f t="shared" si="241"/>
        <v>370000</v>
      </c>
      <c r="H115" s="37">
        <f t="shared" ref="H115" si="244">+H116+H117</f>
        <v>350000</v>
      </c>
      <c r="I115" s="15">
        <f t="shared" ref="I115:T115" si="245">+I116</f>
        <v>7300</v>
      </c>
      <c r="J115" s="15">
        <f t="shared" si="245"/>
        <v>3540</v>
      </c>
      <c r="K115" s="15">
        <f t="shared" si="245"/>
        <v>2370</v>
      </c>
      <c r="L115" s="15">
        <f t="shared" si="245"/>
        <v>3350</v>
      </c>
      <c r="M115" s="15">
        <f t="shared" si="245"/>
        <v>980</v>
      </c>
      <c r="N115" s="15">
        <f t="shared" si="245"/>
        <v>2770</v>
      </c>
      <c r="O115" s="15">
        <f t="shared" si="245"/>
        <v>1770</v>
      </c>
      <c r="P115" s="15">
        <f t="shared" si="245"/>
        <v>9620</v>
      </c>
      <c r="Q115" s="15">
        <f t="shared" si="245"/>
        <v>3690</v>
      </c>
      <c r="R115" s="15">
        <f t="shared" si="245"/>
        <v>2370</v>
      </c>
      <c r="S115" s="15">
        <f t="shared" si="245"/>
        <v>0</v>
      </c>
      <c r="T115" s="15">
        <f t="shared" si="245"/>
        <v>0</v>
      </c>
      <c r="U115" s="21">
        <f t="shared" ref="U115" si="246">+SUM(I115:T115)</f>
        <v>37760</v>
      </c>
    </row>
    <row r="116" spans="2:21" ht="21" customHeight="1" x14ac:dyDescent="0.25">
      <c r="B116" s="10" t="s">
        <v>535</v>
      </c>
      <c r="C116" s="10" t="s">
        <v>534</v>
      </c>
      <c r="D116" s="28"/>
      <c r="E116" s="59">
        <v>600000</v>
      </c>
      <c r="F116" s="14">
        <v>-230000</v>
      </c>
      <c r="G116" s="59">
        <f>+E116+F116</f>
        <v>370000</v>
      </c>
      <c r="H116" s="28"/>
      <c r="I116" s="14">
        <v>7300</v>
      </c>
      <c r="J116" s="14">
        <v>3540</v>
      </c>
      <c r="K116" s="14">
        <v>2370</v>
      </c>
      <c r="L116" s="14">
        <v>3350</v>
      </c>
      <c r="M116" s="14">
        <v>980</v>
      </c>
      <c r="N116" s="14">
        <v>2770</v>
      </c>
      <c r="O116" s="14">
        <v>1770</v>
      </c>
      <c r="P116" s="14">
        <v>9620</v>
      </c>
      <c r="Q116" s="14">
        <v>3690</v>
      </c>
      <c r="R116" s="14">
        <v>2370</v>
      </c>
      <c r="S116" s="14"/>
      <c r="T116" s="14"/>
      <c r="U116" s="21"/>
    </row>
    <row r="117" spans="2:21" ht="21" customHeight="1" x14ac:dyDescent="0.25">
      <c r="B117" s="7" t="s">
        <v>186</v>
      </c>
      <c r="C117" s="7" t="s">
        <v>187</v>
      </c>
      <c r="D117" s="37">
        <f t="shared" ref="D117:E117" si="247">+D118+D119</f>
        <v>350000</v>
      </c>
      <c r="E117" s="57">
        <f t="shared" si="247"/>
        <v>400000</v>
      </c>
      <c r="F117" s="15">
        <f t="shared" ref="F117" si="248">+F118+F119</f>
        <v>0</v>
      </c>
      <c r="G117" s="57">
        <f t="shared" ref="G117:I117" si="249">+G118+G119</f>
        <v>400000</v>
      </c>
      <c r="H117" s="37">
        <f t="shared" si="249"/>
        <v>350000</v>
      </c>
      <c r="I117" s="15">
        <f t="shared" si="249"/>
        <v>20060</v>
      </c>
      <c r="J117" s="15">
        <f t="shared" ref="J117:R117" si="250">+J118+J119</f>
        <v>0</v>
      </c>
      <c r="K117" s="15">
        <f t="shared" si="250"/>
        <v>10911.99</v>
      </c>
      <c r="L117" s="15">
        <f t="shared" si="250"/>
        <v>10911.99</v>
      </c>
      <c r="M117" s="15">
        <f t="shared" si="250"/>
        <v>10911.99</v>
      </c>
      <c r="N117" s="15">
        <f t="shared" si="250"/>
        <v>20410.990000000002</v>
      </c>
      <c r="O117" s="15">
        <f t="shared" si="250"/>
        <v>31322.98</v>
      </c>
      <c r="P117" s="15">
        <f t="shared" si="250"/>
        <v>0</v>
      </c>
      <c r="Q117" s="15">
        <f t="shared" si="250"/>
        <v>0</v>
      </c>
      <c r="R117" s="15">
        <f t="shared" si="250"/>
        <v>20060</v>
      </c>
      <c r="S117" s="15">
        <f t="shared" ref="S117" si="251">+S118+S119</f>
        <v>0</v>
      </c>
      <c r="T117" s="15">
        <f t="shared" ref="T117" si="252">+T118+T119</f>
        <v>0</v>
      </c>
      <c r="U117" s="21">
        <f t="shared" si="214"/>
        <v>124589.93999999999</v>
      </c>
    </row>
    <row r="118" spans="2:21" ht="21" customHeight="1" x14ac:dyDescent="0.25">
      <c r="B118" s="10" t="s">
        <v>188</v>
      </c>
      <c r="C118" s="10" t="s">
        <v>189</v>
      </c>
      <c r="D118" s="28">
        <v>200000</v>
      </c>
      <c r="E118" s="59">
        <v>300000</v>
      </c>
      <c r="F118" s="14">
        <v>0</v>
      </c>
      <c r="G118" s="59">
        <f>+E118+F118</f>
        <v>300000</v>
      </c>
      <c r="H118" s="28">
        <v>200000</v>
      </c>
      <c r="I118" s="14">
        <v>20060</v>
      </c>
      <c r="J118" s="14">
        <v>0</v>
      </c>
      <c r="K118" s="14">
        <v>10911.99</v>
      </c>
      <c r="L118" s="14">
        <v>10911.99</v>
      </c>
      <c r="M118" s="14">
        <v>10911.99</v>
      </c>
      <c r="N118" s="14">
        <v>20410.990000000002</v>
      </c>
      <c r="O118" s="14">
        <v>31322.98</v>
      </c>
      <c r="P118" s="14">
        <v>0</v>
      </c>
      <c r="Q118" s="14">
        <v>0</v>
      </c>
      <c r="R118" s="14">
        <v>20060</v>
      </c>
      <c r="S118" s="14">
        <v>0</v>
      </c>
      <c r="T118" s="14">
        <v>0</v>
      </c>
      <c r="U118" s="21">
        <f t="shared" si="214"/>
        <v>124589.93999999999</v>
      </c>
    </row>
    <row r="119" spans="2:21" ht="21" customHeight="1" x14ac:dyDescent="0.25">
      <c r="B119" s="10" t="s">
        <v>190</v>
      </c>
      <c r="C119" s="10" t="s">
        <v>191</v>
      </c>
      <c r="D119" s="28">
        <v>150000</v>
      </c>
      <c r="E119" s="59">
        <v>100000</v>
      </c>
      <c r="F119" s="14">
        <v>0</v>
      </c>
      <c r="G119" s="59">
        <f>+E119+F119</f>
        <v>100000</v>
      </c>
      <c r="H119" s="28">
        <v>150000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21">
        <f t="shared" si="214"/>
        <v>0</v>
      </c>
    </row>
    <row r="120" spans="2:21" ht="36" customHeight="1" x14ac:dyDescent="0.25">
      <c r="B120" s="7" t="s">
        <v>192</v>
      </c>
      <c r="C120" s="7" t="s">
        <v>193</v>
      </c>
      <c r="D120" s="37">
        <f t="shared" ref="D120:E120" si="253">+D121+D122</f>
        <v>206886313</v>
      </c>
      <c r="E120" s="57">
        <f t="shared" si="253"/>
        <v>200000</v>
      </c>
      <c r="F120" s="15">
        <f t="shared" ref="F120" si="254">+F121+F122</f>
        <v>0</v>
      </c>
      <c r="G120" s="57">
        <f t="shared" ref="G120:I120" si="255">+G121+G122</f>
        <v>200000</v>
      </c>
      <c r="H120" s="37">
        <f t="shared" si="255"/>
        <v>206886313</v>
      </c>
      <c r="I120" s="15">
        <f t="shared" si="255"/>
        <v>0</v>
      </c>
      <c r="J120" s="15">
        <f t="shared" ref="J120:R120" si="256">+J121+J122</f>
        <v>0</v>
      </c>
      <c r="K120" s="15">
        <f t="shared" si="256"/>
        <v>0</v>
      </c>
      <c r="L120" s="15">
        <f t="shared" si="256"/>
        <v>0</v>
      </c>
      <c r="M120" s="15">
        <f t="shared" si="256"/>
        <v>0</v>
      </c>
      <c r="N120" s="15">
        <f t="shared" si="256"/>
        <v>0</v>
      </c>
      <c r="O120" s="15">
        <f t="shared" si="256"/>
        <v>0</v>
      </c>
      <c r="P120" s="15">
        <f t="shared" si="256"/>
        <v>0</v>
      </c>
      <c r="Q120" s="15">
        <f t="shared" si="256"/>
        <v>0</v>
      </c>
      <c r="R120" s="15">
        <f t="shared" si="256"/>
        <v>0</v>
      </c>
      <c r="S120" s="15">
        <f t="shared" ref="S120" si="257">+S121+S122</f>
        <v>0</v>
      </c>
      <c r="T120" s="15">
        <f t="shared" ref="T120" si="258">+T121+T122</f>
        <v>0</v>
      </c>
      <c r="U120" s="21">
        <f t="shared" si="214"/>
        <v>0</v>
      </c>
    </row>
    <row r="121" spans="2:21" ht="21" customHeight="1" x14ac:dyDescent="0.25">
      <c r="B121" s="10" t="s">
        <v>194</v>
      </c>
      <c r="C121" s="10" t="s">
        <v>195</v>
      </c>
      <c r="D121" s="28">
        <v>206836313</v>
      </c>
      <c r="E121" s="59">
        <v>100000</v>
      </c>
      <c r="F121" s="14">
        <v>0</v>
      </c>
      <c r="G121" s="59">
        <f>+E121+F121</f>
        <v>100000</v>
      </c>
      <c r="H121" s="28">
        <v>206836313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21">
        <f t="shared" si="214"/>
        <v>0</v>
      </c>
    </row>
    <row r="122" spans="2:21" ht="21" customHeight="1" x14ac:dyDescent="0.25">
      <c r="B122" s="10" t="s">
        <v>196</v>
      </c>
      <c r="C122" s="10" t="s">
        <v>197</v>
      </c>
      <c r="D122" s="28">
        <v>50000</v>
      </c>
      <c r="E122" s="59">
        <v>100000</v>
      </c>
      <c r="F122" s="14">
        <v>0</v>
      </c>
      <c r="G122" s="59">
        <f>+E122+F122</f>
        <v>100000</v>
      </c>
      <c r="H122" s="28">
        <v>50000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21">
        <f t="shared" si="214"/>
        <v>0</v>
      </c>
    </row>
    <row r="123" spans="2:21" ht="21" customHeight="1" x14ac:dyDescent="0.25">
      <c r="B123" s="7" t="s">
        <v>198</v>
      </c>
      <c r="C123" s="7" t="s">
        <v>199</v>
      </c>
      <c r="D123" s="37">
        <f t="shared" ref="D123" si="259">+SUM(D124:D129)</f>
        <v>14050000</v>
      </c>
      <c r="E123" s="57">
        <f>+SUM(E124:E129)</f>
        <v>36534754</v>
      </c>
      <c r="F123" s="15">
        <f t="shared" ref="F123" si="260">+SUM(F124:F129)</f>
        <v>-6064705.6600000001</v>
      </c>
      <c r="G123" s="57">
        <f>+SUM(G124:G129)</f>
        <v>30470048.34</v>
      </c>
      <c r="H123" s="37">
        <f t="shared" ref="H123:I123" si="261">+SUM(H124:H129)</f>
        <v>14050000</v>
      </c>
      <c r="I123" s="15">
        <f t="shared" si="261"/>
        <v>0</v>
      </c>
      <c r="J123" s="15">
        <f t="shared" ref="J123:R123" si="262">+SUM(J124:J129)</f>
        <v>128903.2</v>
      </c>
      <c r="K123" s="15">
        <f t="shared" si="262"/>
        <v>58733.59</v>
      </c>
      <c r="L123" s="15">
        <f t="shared" si="262"/>
        <v>122578.4</v>
      </c>
      <c r="M123" s="15">
        <f t="shared" si="262"/>
        <v>693562.88</v>
      </c>
      <c r="N123" s="15">
        <f t="shared" si="262"/>
        <v>1407920.2399999998</v>
      </c>
      <c r="O123" s="15">
        <f t="shared" si="262"/>
        <v>186886.39999999999</v>
      </c>
      <c r="P123" s="15">
        <f t="shared" si="262"/>
        <v>876540</v>
      </c>
      <c r="Q123" s="15">
        <f t="shared" si="262"/>
        <v>169517.6</v>
      </c>
      <c r="R123" s="15">
        <f t="shared" si="262"/>
        <v>986538.53999999992</v>
      </c>
      <c r="S123" s="15">
        <f t="shared" ref="S123" si="263">+SUM(S124:S129)</f>
        <v>0</v>
      </c>
      <c r="T123" s="15">
        <f t="shared" ref="T123" si="264">+SUM(T124:T129)</f>
        <v>0</v>
      </c>
      <c r="U123" s="21">
        <f t="shared" si="214"/>
        <v>4631180.8499999996</v>
      </c>
    </row>
    <row r="124" spans="2:21" ht="21" customHeight="1" x14ac:dyDescent="0.25">
      <c r="B124" s="10" t="s">
        <v>200</v>
      </c>
      <c r="C124" s="10" t="s">
        <v>516</v>
      </c>
      <c r="D124" s="28">
        <v>1000000</v>
      </c>
      <c r="E124" s="59">
        <v>18034754</v>
      </c>
      <c r="F124" s="14">
        <v>-3214705.66</v>
      </c>
      <c r="G124" s="59">
        <f>+E124+F124</f>
        <v>14820048.34</v>
      </c>
      <c r="H124" s="28">
        <v>1000000</v>
      </c>
      <c r="I124" s="14">
        <v>0</v>
      </c>
      <c r="J124" s="14">
        <v>0</v>
      </c>
      <c r="K124" s="14">
        <v>0</v>
      </c>
      <c r="L124" s="14">
        <v>0</v>
      </c>
      <c r="M124" s="14">
        <v>283496.98</v>
      </c>
      <c r="N124" s="14">
        <v>955901.84</v>
      </c>
      <c r="O124" s="14">
        <v>0</v>
      </c>
      <c r="P124" s="14">
        <v>0</v>
      </c>
      <c r="Q124" s="14">
        <v>0</v>
      </c>
      <c r="R124" s="14">
        <v>233320.94</v>
      </c>
      <c r="S124" s="14">
        <v>0</v>
      </c>
      <c r="T124" s="14">
        <v>0</v>
      </c>
      <c r="U124" s="21">
        <f t="shared" si="214"/>
        <v>1472719.7599999998</v>
      </c>
    </row>
    <row r="125" spans="2:21" ht="21" customHeight="1" x14ac:dyDescent="0.25">
      <c r="B125" s="10" t="s">
        <v>514</v>
      </c>
      <c r="C125" s="10" t="s">
        <v>515</v>
      </c>
      <c r="D125" s="28">
        <v>3000000</v>
      </c>
      <c r="E125" s="59">
        <v>3000000</v>
      </c>
      <c r="F125" s="14">
        <v>-1000000</v>
      </c>
      <c r="G125" s="59">
        <f t="shared" ref="G125:G129" si="265">+E125+F125</f>
        <v>2000000</v>
      </c>
      <c r="H125" s="28">
        <v>3000000</v>
      </c>
      <c r="I125" s="14">
        <v>0</v>
      </c>
      <c r="J125" s="14">
        <v>103840</v>
      </c>
      <c r="K125" s="14">
        <v>0</v>
      </c>
      <c r="L125" s="14">
        <v>108560</v>
      </c>
      <c r="M125" s="14">
        <v>47200</v>
      </c>
      <c r="N125" s="14">
        <v>413000</v>
      </c>
      <c r="O125" s="14">
        <v>59000</v>
      </c>
      <c r="P125" s="14">
        <v>864040</v>
      </c>
      <c r="Q125" s="14">
        <v>-16800</v>
      </c>
      <c r="R125" s="14">
        <v>737500</v>
      </c>
      <c r="S125" s="14">
        <v>0</v>
      </c>
      <c r="T125" s="14">
        <v>0</v>
      </c>
      <c r="U125" s="21">
        <f t="shared" ref="U125" si="266">+SUM(I125:T125)</f>
        <v>2316340</v>
      </c>
    </row>
    <row r="126" spans="2:21" ht="21" customHeight="1" x14ac:dyDescent="0.25">
      <c r="B126" s="10" t="s">
        <v>201</v>
      </c>
      <c r="C126" s="10" t="s">
        <v>202</v>
      </c>
      <c r="D126" s="28">
        <v>3000000</v>
      </c>
      <c r="E126" s="59">
        <v>10000000</v>
      </c>
      <c r="F126" s="14">
        <v>-1400000</v>
      </c>
      <c r="G126" s="59">
        <f t="shared" si="265"/>
        <v>8600000</v>
      </c>
      <c r="H126" s="28">
        <v>3000000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21">
        <f t="shared" si="214"/>
        <v>0</v>
      </c>
    </row>
    <row r="127" spans="2:21" ht="21" customHeight="1" x14ac:dyDescent="0.25">
      <c r="B127" s="10" t="s">
        <v>203</v>
      </c>
      <c r="C127" s="10" t="s">
        <v>204</v>
      </c>
      <c r="D127" s="28">
        <v>1000000</v>
      </c>
      <c r="E127" s="59">
        <v>2000000</v>
      </c>
      <c r="F127" s="14">
        <v>0</v>
      </c>
      <c r="G127" s="59">
        <f t="shared" si="265"/>
        <v>2000000</v>
      </c>
      <c r="H127" s="28">
        <v>1000000</v>
      </c>
      <c r="I127" s="14">
        <v>0</v>
      </c>
      <c r="J127" s="14">
        <v>0</v>
      </c>
      <c r="K127" s="14">
        <v>38000</v>
      </c>
      <c r="L127" s="14">
        <v>0</v>
      </c>
      <c r="M127" s="14">
        <v>348847.5</v>
      </c>
      <c r="N127" s="14">
        <v>25000</v>
      </c>
      <c r="O127" s="14">
        <v>99000</v>
      </c>
      <c r="P127" s="14">
        <v>12500</v>
      </c>
      <c r="Q127" s="14">
        <v>170600</v>
      </c>
      <c r="R127" s="14">
        <v>0</v>
      </c>
      <c r="S127" s="14">
        <v>0</v>
      </c>
      <c r="T127" s="14">
        <v>0</v>
      </c>
      <c r="U127" s="21">
        <f t="shared" si="214"/>
        <v>693947.5</v>
      </c>
    </row>
    <row r="128" spans="2:21" ht="21" customHeight="1" x14ac:dyDescent="0.25">
      <c r="B128" s="10" t="s">
        <v>205</v>
      </c>
      <c r="C128" s="10" t="s">
        <v>206</v>
      </c>
      <c r="D128" s="28">
        <v>50000</v>
      </c>
      <c r="E128" s="59">
        <v>500000</v>
      </c>
      <c r="F128" s="14">
        <v>0</v>
      </c>
      <c r="G128" s="59">
        <f t="shared" si="265"/>
        <v>500000</v>
      </c>
      <c r="H128" s="28">
        <v>50000</v>
      </c>
      <c r="I128" s="14">
        <v>0</v>
      </c>
      <c r="J128" s="14">
        <v>25063.200000000001</v>
      </c>
      <c r="K128" s="14">
        <v>20733.59</v>
      </c>
      <c r="L128" s="14">
        <v>14018.4</v>
      </c>
      <c r="M128" s="14">
        <v>14018.4</v>
      </c>
      <c r="N128" s="14">
        <v>14018.4</v>
      </c>
      <c r="O128" s="14">
        <v>28886.400000000001</v>
      </c>
      <c r="P128" s="14">
        <v>0</v>
      </c>
      <c r="Q128" s="14">
        <v>15717.6</v>
      </c>
      <c r="R128" s="14">
        <v>15717.6</v>
      </c>
      <c r="S128" s="14">
        <v>0</v>
      </c>
      <c r="T128" s="14">
        <v>0</v>
      </c>
      <c r="U128" s="21">
        <f t="shared" si="214"/>
        <v>148173.59</v>
      </c>
    </row>
    <row r="129" spans="2:23" ht="21" customHeight="1" x14ac:dyDescent="0.25">
      <c r="B129" s="10" t="s">
        <v>207</v>
      </c>
      <c r="C129" s="10" t="s">
        <v>208</v>
      </c>
      <c r="D129" s="28">
        <v>6000000</v>
      </c>
      <c r="E129" s="59">
        <v>3000000</v>
      </c>
      <c r="F129" s="14">
        <v>-450000</v>
      </c>
      <c r="G129" s="59">
        <f t="shared" si="265"/>
        <v>2550000</v>
      </c>
      <c r="H129" s="28">
        <v>6000000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21">
        <f t="shared" si="214"/>
        <v>0</v>
      </c>
    </row>
    <row r="130" spans="2:23" ht="21" customHeight="1" x14ac:dyDescent="0.25">
      <c r="B130" s="7" t="s">
        <v>209</v>
      </c>
      <c r="C130" s="7" t="s">
        <v>210</v>
      </c>
      <c r="D130" s="37">
        <f t="shared" ref="D130" si="267">+D131</f>
        <v>60000</v>
      </c>
      <c r="E130" s="57">
        <f t="shared" ref="E130" si="268">+E131+E132</f>
        <v>3300000</v>
      </c>
      <c r="F130" s="15">
        <f t="shared" ref="F130:G130" si="269">+F131+F132</f>
        <v>0</v>
      </c>
      <c r="G130" s="57">
        <f t="shared" si="269"/>
        <v>3300000</v>
      </c>
      <c r="H130" s="37">
        <f t="shared" ref="H130" si="270">+H131</f>
        <v>60000</v>
      </c>
      <c r="I130" s="15">
        <f t="shared" ref="I130" si="271">+I131+I132</f>
        <v>0</v>
      </c>
      <c r="J130" s="15">
        <f t="shared" ref="J130:R130" si="272">+J131+J132</f>
        <v>0</v>
      </c>
      <c r="K130" s="15">
        <f t="shared" si="272"/>
        <v>0</v>
      </c>
      <c r="L130" s="15">
        <f t="shared" si="272"/>
        <v>0</v>
      </c>
      <c r="M130" s="15">
        <f t="shared" si="272"/>
        <v>0</v>
      </c>
      <c r="N130" s="15">
        <f t="shared" si="272"/>
        <v>0</v>
      </c>
      <c r="O130" s="15">
        <f t="shared" si="272"/>
        <v>0</v>
      </c>
      <c r="P130" s="15">
        <f t="shared" si="272"/>
        <v>0</v>
      </c>
      <c r="Q130" s="15">
        <f t="shared" si="272"/>
        <v>4303</v>
      </c>
      <c r="R130" s="15">
        <f t="shared" si="272"/>
        <v>0</v>
      </c>
      <c r="S130" s="15">
        <f t="shared" ref="S130:T130" si="273">+S131+S132</f>
        <v>0</v>
      </c>
      <c r="T130" s="15">
        <f t="shared" si="273"/>
        <v>0</v>
      </c>
      <c r="U130" s="21">
        <f t="shared" si="214"/>
        <v>4303</v>
      </c>
    </row>
    <row r="131" spans="2:23" ht="21" customHeight="1" x14ac:dyDescent="0.25">
      <c r="B131" s="10" t="s">
        <v>211</v>
      </c>
      <c r="C131" s="10" t="s">
        <v>212</v>
      </c>
      <c r="D131" s="28">
        <v>60000</v>
      </c>
      <c r="E131" s="59">
        <v>300000</v>
      </c>
      <c r="F131" s="14">
        <v>0</v>
      </c>
      <c r="G131" s="59">
        <f>+E131+F131</f>
        <v>300000</v>
      </c>
      <c r="H131" s="28">
        <v>60000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4303</v>
      </c>
      <c r="R131" s="14">
        <v>0</v>
      </c>
      <c r="S131" s="14">
        <v>0</v>
      </c>
      <c r="T131" s="14">
        <v>0</v>
      </c>
      <c r="U131" s="21">
        <f t="shared" si="214"/>
        <v>4303</v>
      </c>
    </row>
    <row r="132" spans="2:23" ht="21" customHeight="1" x14ac:dyDescent="0.25">
      <c r="B132" s="10" t="s">
        <v>510</v>
      </c>
      <c r="C132" s="10" t="s">
        <v>511</v>
      </c>
      <c r="D132" s="28"/>
      <c r="E132" s="59">
        <v>3000000</v>
      </c>
      <c r="F132" s="14"/>
      <c r="G132" s="59">
        <f>+E132+F132</f>
        <v>3000000</v>
      </c>
      <c r="H132" s="28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21"/>
    </row>
    <row r="133" spans="2:23" ht="21" customHeight="1" x14ac:dyDescent="0.25">
      <c r="B133" s="7" t="s">
        <v>213</v>
      </c>
      <c r="C133" s="7" t="s">
        <v>214</v>
      </c>
      <c r="D133" s="37">
        <f>+D136</f>
        <v>18600000</v>
      </c>
      <c r="E133" s="57">
        <f t="shared" ref="E133" si="274">+E134+E136</f>
        <v>12300000</v>
      </c>
      <c r="F133" s="15">
        <f t="shared" ref="F133" si="275">F134+F136</f>
        <v>1850000</v>
      </c>
      <c r="G133" s="57">
        <f t="shared" ref="G133" si="276">G134+G136</f>
        <v>14150000</v>
      </c>
      <c r="H133" s="37">
        <f>+H136</f>
        <v>18600000</v>
      </c>
      <c r="I133" s="15">
        <f t="shared" ref="I133" si="277">I134+I136</f>
        <v>185496</v>
      </c>
      <c r="J133" s="15">
        <f t="shared" ref="J133" si="278">J134+J136</f>
        <v>400905</v>
      </c>
      <c r="K133" s="15">
        <f t="shared" ref="K133" si="279">K134+K136</f>
        <v>468824.26</v>
      </c>
      <c r="L133" s="15">
        <f t="shared" ref="L133" si="280">L134+L136</f>
        <v>440258</v>
      </c>
      <c r="M133" s="15">
        <f t="shared" ref="M133" si="281">M134+M136</f>
        <v>314057</v>
      </c>
      <c r="N133" s="15">
        <f t="shared" ref="N133" si="282">N134+N136</f>
        <v>2029777</v>
      </c>
      <c r="O133" s="15">
        <f t="shared" ref="O133" si="283">O134+O136</f>
        <v>561822.87</v>
      </c>
      <c r="P133" s="15">
        <f t="shared" ref="P133" si="284">P134+P136</f>
        <v>838272</v>
      </c>
      <c r="Q133" s="15">
        <f t="shared" ref="Q133" si="285">Q134+Q136</f>
        <v>567575.48</v>
      </c>
      <c r="R133" s="15">
        <f t="shared" ref="R133" si="286">R134+R136</f>
        <v>513975.55</v>
      </c>
      <c r="S133" s="15">
        <f t="shared" ref="S133" si="287">S134+S136</f>
        <v>0</v>
      </c>
      <c r="T133" s="15">
        <f t="shared" ref="T133:U133" si="288">T134+T136</f>
        <v>0</v>
      </c>
      <c r="U133" s="15">
        <f t="shared" si="288"/>
        <v>6320963.1600000001</v>
      </c>
    </row>
    <row r="134" spans="2:23" ht="21" customHeight="1" x14ac:dyDescent="0.25">
      <c r="B134" s="7" t="s">
        <v>560</v>
      </c>
      <c r="C134" s="7" t="s">
        <v>562</v>
      </c>
      <c r="D134" s="37">
        <f t="shared" ref="D134:E136" si="289">+D135</f>
        <v>18600000</v>
      </c>
      <c r="E134" s="57">
        <f t="shared" si="289"/>
        <v>300000</v>
      </c>
      <c r="F134" s="15">
        <f t="shared" ref="F134:H136" si="290">+F135</f>
        <v>3850000</v>
      </c>
      <c r="G134" s="57">
        <f t="shared" si="290"/>
        <v>4150000</v>
      </c>
      <c r="H134" s="37">
        <f t="shared" si="290"/>
        <v>18600000</v>
      </c>
      <c r="I134" s="15">
        <f t="shared" ref="I134:T136" si="291">+I135</f>
        <v>0</v>
      </c>
      <c r="J134" s="15">
        <f t="shared" si="291"/>
        <v>0</v>
      </c>
      <c r="K134" s="15">
        <f t="shared" si="291"/>
        <v>0</v>
      </c>
      <c r="L134" s="15">
        <f t="shared" si="291"/>
        <v>0</v>
      </c>
      <c r="M134" s="15">
        <f t="shared" si="291"/>
        <v>0</v>
      </c>
      <c r="N134" s="15">
        <f t="shared" si="291"/>
        <v>1423080</v>
      </c>
      <c r="O134" s="15">
        <f t="shared" si="291"/>
        <v>186464.87</v>
      </c>
      <c r="P134" s="15">
        <f t="shared" si="291"/>
        <v>60180</v>
      </c>
      <c r="Q134" s="15">
        <f t="shared" si="291"/>
        <v>0</v>
      </c>
      <c r="R134" s="15">
        <f t="shared" si="291"/>
        <v>0</v>
      </c>
      <c r="S134" s="15">
        <f t="shared" si="291"/>
        <v>0</v>
      </c>
      <c r="T134" s="15">
        <f t="shared" si="291"/>
        <v>0</v>
      </c>
      <c r="U134" s="21">
        <f t="shared" ref="U134:U135" si="292">+SUM(I134:T134)</f>
        <v>1669724.87</v>
      </c>
    </row>
    <row r="135" spans="2:23" ht="21" customHeight="1" x14ac:dyDescent="0.25">
      <c r="B135" s="10" t="s">
        <v>561</v>
      </c>
      <c r="C135" s="10" t="s">
        <v>562</v>
      </c>
      <c r="D135" s="28">
        <v>18600000</v>
      </c>
      <c r="E135" s="59">
        <v>300000</v>
      </c>
      <c r="F135" s="44">
        <v>3850000</v>
      </c>
      <c r="G135" s="59">
        <f>+E135+F135</f>
        <v>4150000</v>
      </c>
      <c r="H135" s="28">
        <v>18600000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1423080</v>
      </c>
      <c r="O135" s="44">
        <v>186464.87</v>
      </c>
      <c r="P135" s="44">
        <v>60180</v>
      </c>
      <c r="Q135" s="44">
        <v>0</v>
      </c>
      <c r="R135" s="44">
        <v>0</v>
      </c>
      <c r="S135" s="44">
        <v>0</v>
      </c>
      <c r="T135" s="44">
        <v>0</v>
      </c>
      <c r="U135" s="45">
        <f t="shared" si="292"/>
        <v>1669724.87</v>
      </c>
    </row>
    <row r="136" spans="2:23" ht="21.75" customHeight="1" x14ac:dyDescent="0.25">
      <c r="B136" s="7" t="s">
        <v>215</v>
      </c>
      <c r="C136" s="7" t="s">
        <v>216</v>
      </c>
      <c r="D136" s="37">
        <f t="shared" si="289"/>
        <v>18600000</v>
      </c>
      <c r="E136" s="57">
        <f t="shared" si="289"/>
        <v>12000000</v>
      </c>
      <c r="F136" s="15">
        <f t="shared" si="290"/>
        <v>-2000000</v>
      </c>
      <c r="G136" s="57">
        <f t="shared" si="290"/>
        <v>10000000</v>
      </c>
      <c r="H136" s="37">
        <f t="shared" si="290"/>
        <v>18600000</v>
      </c>
      <c r="I136" s="15">
        <f t="shared" si="291"/>
        <v>185496</v>
      </c>
      <c r="J136" s="15">
        <f t="shared" si="291"/>
        <v>400905</v>
      </c>
      <c r="K136" s="15">
        <f t="shared" si="291"/>
        <v>468824.26</v>
      </c>
      <c r="L136" s="15">
        <f t="shared" si="291"/>
        <v>440258</v>
      </c>
      <c r="M136" s="15">
        <f t="shared" si="291"/>
        <v>314057</v>
      </c>
      <c r="N136" s="15">
        <f t="shared" si="291"/>
        <v>606697</v>
      </c>
      <c r="O136" s="15">
        <f t="shared" si="291"/>
        <v>375358</v>
      </c>
      <c r="P136" s="15">
        <f t="shared" si="291"/>
        <v>778092</v>
      </c>
      <c r="Q136" s="15">
        <f t="shared" si="291"/>
        <v>567575.48</v>
      </c>
      <c r="R136" s="15">
        <f t="shared" si="291"/>
        <v>513975.55</v>
      </c>
      <c r="S136" s="15">
        <f t="shared" si="291"/>
        <v>0</v>
      </c>
      <c r="T136" s="15">
        <f t="shared" si="291"/>
        <v>0</v>
      </c>
      <c r="U136" s="21">
        <f t="shared" si="214"/>
        <v>4651238.29</v>
      </c>
    </row>
    <row r="137" spans="2:23" ht="28.5" customHeight="1" x14ac:dyDescent="0.25">
      <c r="B137" s="10" t="s">
        <v>217</v>
      </c>
      <c r="C137" s="10" t="s">
        <v>216</v>
      </c>
      <c r="D137" s="28">
        <v>18600000</v>
      </c>
      <c r="E137" s="59">
        <v>12000000</v>
      </c>
      <c r="F137" s="44">
        <v>-2000000</v>
      </c>
      <c r="G137" s="59">
        <f>+E137+F137</f>
        <v>10000000</v>
      </c>
      <c r="H137" s="28">
        <v>18600000</v>
      </c>
      <c r="I137" s="44">
        <v>185496</v>
      </c>
      <c r="J137" s="44">
        <v>400905</v>
      </c>
      <c r="K137" s="44">
        <v>468824.26</v>
      </c>
      <c r="L137" s="44">
        <v>440258</v>
      </c>
      <c r="M137" s="44">
        <v>314057</v>
      </c>
      <c r="N137" s="44">
        <v>606697</v>
      </c>
      <c r="O137" s="44">
        <v>375358</v>
      </c>
      <c r="P137" s="44">
        <v>778092</v>
      </c>
      <c r="Q137" s="44">
        <v>567575.48</v>
      </c>
      <c r="R137" s="44">
        <v>513975.55</v>
      </c>
      <c r="S137" s="44">
        <v>0</v>
      </c>
      <c r="T137" s="44">
        <v>0</v>
      </c>
      <c r="U137" s="45">
        <f t="shared" si="214"/>
        <v>4651238.29</v>
      </c>
    </row>
    <row r="138" spans="2:23" ht="15.75" customHeight="1" x14ac:dyDescent="0.25">
      <c r="B138" s="9">
        <v>2.2999999999999998</v>
      </c>
      <c r="C138" s="7" t="s">
        <v>218</v>
      </c>
      <c r="D138" s="33">
        <f>+D165+D172+D186+D196+D139+D146+D153+D163</f>
        <v>44665000</v>
      </c>
      <c r="E138" s="15">
        <f t="shared" ref="E138" si="293">+E139+E146+E153+E162+E172+E186+E196+E165</f>
        <v>68530000</v>
      </c>
      <c r="F138" s="15">
        <f t="shared" ref="F138" si="294">+F139+F146+F153+F162+F172+F186+F196+F165</f>
        <v>-9970000</v>
      </c>
      <c r="G138" s="57">
        <f>+G165+G172+G186+G196+G139+G146+G153+G163</f>
        <v>57560000</v>
      </c>
      <c r="H138" s="33">
        <f>+H165+H172+H186+H196+H139+H146+H153+H163</f>
        <v>44665000</v>
      </c>
      <c r="I138" s="15">
        <f t="shared" ref="I138" si="295">+I139+I146+I153+I162+I172+I186+I196+I165</f>
        <v>0</v>
      </c>
      <c r="J138" s="15">
        <f t="shared" ref="J138:R138" si="296">+J139+J146+J153+J162+J172+J186+J196+J165</f>
        <v>826220.58</v>
      </c>
      <c r="K138" s="15">
        <f t="shared" si="296"/>
        <v>1102094.75</v>
      </c>
      <c r="L138" s="15">
        <f t="shared" si="296"/>
        <v>1151022.9400000002</v>
      </c>
      <c r="M138" s="15">
        <f t="shared" si="296"/>
        <v>1045589.02</v>
      </c>
      <c r="N138" s="15">
        <f t="shared" si="296"/>
        <v>3746171.42</v>
      </c>
      <c r="O138" s="15">
        <f t="shared" si="296"/>
        <v>5482388.21</v>
      </c>
      <c r="P138" s="15">
        <f t="shared" si="296"/>
        <v>1364175.1099999999</v>
      </c>
      <c r="Q138" s="15">
        <f t="shared" si="296"/>
        <v>419160.47</v>
      </c>
      <c r="R138" s="15">
        <f t="shared" si="296"/>
        <v>710204.89999999991</v>
      </c>
      <c r="S138" s="15">
        <f t="shared" ref="S138:T138" si="297">+S139+S146+S153+S162+S172+S186+S196+S165</f>
        <v>0</v>
      </c>
      <c r="T138" s="15">
        <f t="shared" si="297"/>
        <v>0</v>
      </c>
      <c r="U138" s="20">
        <f t="shared" ref="U138:U169" si="298">+SUM(I138:T138)</f>
        <v>15847027.400000002</v>
      </c>
      <c r="W138" s="17"/>
    </row>
    <row r="139" spans="2:23" x14ac:dyDescent="0.25">
      <c r="B139" s="7" t="s">
        <v>219</v>
      </c>
      <c r="C139" s="7" t="s">
        <v>220</v>
      </c>
      <c r="D139" s="38">
        <f t="shared" ref="D139:E139" si="299">+D140+D142+D144</f>
        <v>500000</v>
      </c>
      <c r="E139" s="15">
        <f t="shared" si="299"/>
        <v>4100000</v>
      </c>
      <c r="F139" s="15">
        <f t="shared" ref="F139" si="300">+F140+F142+F144</f>
        <v>0</v>
      </c>
      <c r="G139" s="57">
        <f t="shared" ref="G139:I139" si="301">+G140+G142+G144</f>
        <v>4100000</v>
      </c>
      <c r="H139" s="38">
        <f t="shared" si="301"/>
        <v>500000</v>
      </c>
      <c r="I139" s="15">
        <f t="shared" si="301"/>
        <v>0</v>
      </c>
      <c r="J139" s="15">
        <f t="shared" ref="J139:R139" si="302">+J140+J142+J144</f>
        <v>213583.46</v>
      </c>
      <c r="K139" s="15">
        <f t="shared" si="302"/>
        <v>103336.66</v>
      </c>
      <c r="L139" s="15">
        <f t="shared" si="302"/>
        <v>77266.66</v>
      </c>
      <c r="M139" s="15">
        <f t="shared" si="302"/>
        <v>71988.2</v>
      </c>
      <c r="N139" s="15">
        <f t="shared" si="302"/>
        <v>273770.08</v>
      </c>
      <c r="O139" s="15">
        <f t="shared" si="302"/>
        <v>28380</v>
      </c>
      <c r="P139" s="15">
        <f t="shared" si="302"/>
        <v>97574.080000000002</v>
      </c>
      <c r="Q139" s="15">
        <f t="shared" si="302"/>
        <v>79905</v>
      </c>
      <c r="R139" s="15">
        <f t="shared" si="302"/>
        <v>42420</v>
      </c>
      <c r="S139" s="15">
        <f t="shared" ref="S139" si="303">+S140+S142+S144</f>
        <v>0</v>
      </c>
      <c r="T139" s="15">
        <f t="shared" ref="T139" si="304">+T140+T142+T144</f>
        <v>0</v>
      </c>
      <c r="U139" s="20">
        <f t="shared" si="298"/>
        <v>988224.14</v>
      </c>
    </row>
    <row r="140" spans="2:23" ht="17.25" customHeight="1" x14ac:dyDescent="0.25">
      <c r="B140" s="7" t="s">
        <v>221</v>
      </c>
      <c r="C140" s="7" t="s">
        <v>222</v>
      </c>
      <c r="D140" s="38">
        <f t="shared" ref="D140:E140" si="305">+D141</f>
        <v>400000</v>
      </c>
      <c r="E140" s="15">
        <f t="shared" si="305"/>
        <v>1000000</v>
      </c>
      <c r="F140" s="15">
        <f t="shared" ref="F140" si="306">+F141</f>
        <v>0</v>
      </c>
      <c r="G140" s="57">
        <f t="shared" ref="G140:H140" si="307">+G141</f>
        <v>1000000</v>
      </c>
      <c r="H140" s="38">
        <f t="shared" si="307"/>
        <v>400000</v>
      </c>
      <c r="I140" s="15">
        <f t="shared" ref="I140:T140" si="308">+I141</f>
        <v>0</v>
      </c>
      <c r="J140" s="15">
        <f t="shared" si="308"/>
        <v>136316.79999999999</v>
      </c>
      <c r="K140" s="15">
        <f t="shared" si="308"/>
        <v>26070</v>
      </c>
      <c r="L140" s="15">
        <f t="shared" si="308"/>
        <v>0</v>
      </c>
      <c r="M140" s="15">
        <f t="shared" si="308"/>
        <v>71988.2</v>
      </c>
      <c r="N140" s="15">
        <f t="shared" si="308"/>
        <v>27593.759999999998</v>
      </c>
      <c r="O140" s="15">
        <f t="shared" si="308"/>
        <v>28380</v>
      </c>
      <c r="P140" s="15">
        <f t="shared" si="308"/>
        <v>97574.080000000002</v>
      </c>
      <c r="Q140" s="15">
        <f t="shared" si="308"/>
        <v>60390</v>
      </c>
      <c r="R140" s="15">
        <f t="shared" si="308"/>
        <v>42420</v>
      </c>
      <c r="S140" s="15">
        <f t="shared" si="308"/>
        <v>0</v>
      </c>
      <c r="T140" s="15">
        <f t="shared" si="308"/>
        <v>0</v>
      </c>
      <c r="U140" s="20">
        <f t="shared" si="298"/>
        <v>490732.84</v>
      </c>
    </row>
    <row r="141" spans="2:23" ht="20.25" customHeight="1" x14ac:dyDescent="0.25">
      <c r="B141" s="10" t="s">
        <v>223</v>
      </c>
      <c r="C141" s="10" t="s">
        <v>222</v>
      </c>
      <c r="D141" s="31">
        <v>400000</v>
      </c>
      <c r="E141" s="59">
        <v>1000000</v>
      </c>
      <c r="F141" s="14">
        <v>0</v>
      </c>
      <c r="G141" s="59">
        <f>+E141+F141</f>
        <v>1000000</v>
      </c>
      <c r="H141" s="31">
        <v>400000</v>
      </c>
      <c r="I141" s="14">
        <v>0</v>
      </c>
      <c r="J141" s="14">
        <v>136316.79999999999</v>
      </c>
      <c r="K141" s="14">
        <v>26070</v>
      </c>
      <c r="L141" s="14">
        <v>0</v>
      </c>
      <c r="M141" s="14">
        <v>71988.2</v>
      </c>
      <c r="N141" s="14">
        <v>27593.759999999998</v>
      </c>
      <c r="O141" s="14">
        <v>28380</v>
      </c>
      <c r="P141" s="14">
        <v>97574.080000000002</v>
      </c>
      <c r="Q141" s="14">
        <v>60390</v>
      </c>
      <c r="R141" s="14">
        <v>42420</v>
      </c>
      <c r="S141" s="14">
        <v>0</v>
      </c>
      <c r="T141" s="14">
        <v>0</v>
      </c>
      <c r="U141" s="21">
        <f t="shared" si="298"/>
        <v>490732.84</v>
      </c>
    </row>
    <row r="142" spans="2:23" ht="20.25" customHeight="1" x14ac:dyDescent="0.25">
      <c r="B142" s="7" t="s">
        <v>224</v>
      </c>
      <c r="C142" s="7" t="s">
        <v>225</v>
      </c>
      <c r="D142" s="38">
        <f t="shared" ref="D142" si="309">+D143</f>
        <v>50000</v>
      </c>
      <c r="E142" s="57">
        <f>+E143</f>
        <v>3000000</v>
      </c>
      <c r="F142" s="15">
        <f t="shared" ref="F142" si="310">+F143</f>
        <v>0</v>
      </c>
      <c r="G142" s="57">
        <f t="shared" ref="G142:H142" si="311">+G143</f>
        <v>3000000</v>
      </c>
      <c r="H142" s="38">
        <f t="shared" si="311"/>
        <v>50000</v>
      </c>
      <c r="I142" s="15">
        <f t="shared" ref="I142:T142" si="312">+I143</f>
        <v>0</v>
      </c>
      <c r="J142" s="15">
        <f t="shared" si="312"/>
        <v>77266.66</v>
      </c>
      <c r="K142" s="15">
        <f t="shared" si="312"/>
        <v>77266.66</v>
      </c>
      <c r="L142" s="15">
        <f t="shared" si="312"/>
        <v>77266.66</v>
      </c>
      <c r="M142" s="15">
        <f t="shared" si="312"/>
        <v>0</v>
      </c>
      <c r="N142" s="15">
        <f t="shared" si="312"/>
        <v>246176.32</v>
      </c>
      <c r="O142" s="15">
        <f t="shared" si="312"/>
        <v>0</v>
      </c>
      <c r="P142" s="15">
        <f t="shared" si="312"/>
        <v>0</v>
      </c>
      <c r="Q142" s="15">
        <f t="shared" si="312"/>
        <v>19515</v>
      </c>
      <c r="R142" s="15">
        <f t="shared" si="312"/>
        <v>0</v>
      </c>
      <c r="S142" s="15">
        <f t="shared" si="312"/>
        <v>0</v>
      </c>
      <c r="T142" s="15">
        <f t="shared" si="312"/>
        <v>0</v>
      </c>
      <c r="U142" s="21">
        <f t="shared" si="298"/>
        <v>497491.30000000005</v>
      </c>
    </row>
    <row r="143" spans="2:23" ht="20.25" customHeight="1" x14ac:dyDescent="0.25">
      <c r="B143" s="10" t="s">
        <v>226</v>
      </c>
      <c r="C143" s="10" t="s">
        <v>227</v>
      </c>
      <c r="D143" s="31">
        <v>50000</v>
      </c>
      <c r="E143" s="59">
        <v>3000000</v>
      </c>
      <c r="F143" s="14">
        <v>0</v>
      </c>
      <c r="G143" s="59">
        <f>+E143+F143</f>
        <v>3000000</v>
      </c>
      <c r="H143" s="31">
        <v>50000</v>
      </c>
      <c r="I143" s="14">
        <v>0</v>
      </c>
      <c r="J143" s="14">
        <v>77266.66</v>
      </c>
      <c r="K143" s="14">
        <v>77266.66</v>
      </c>
      <c r="L143" s="14">
        <v>77266.66</v>
      </c>
      <c r="M143" s="14">
        <v>0</v>
      </c>
      <c r="N143" s="14">
        <v>246176.32</v>
      </c>
      <c r="O143" s="14">
        <v>0</v>
      </c>
      <c r="P143" s="14">
        <v>0</v>
      </c>
      <c r="Q143" s="14">
        <v>19515</v>
      </c>
      <c r="R143" s="14">
        <v>0</v>
      </c>
      <c r="S143" s="14">
        <v>0</v>
      </c>
      <c r="T143" s="14">
        <v>0</v>
      </c>
      <c r="U143" s="21">
        <f t="shared" si="298"/>
        <v>497491.30000000005</v>
      </c>
    </row>
    <row r="144" spans="2:23" ht="2.25" customHeight="1" x14ac:dyDescent="0.25">
      <c r="B144" s="7" t="s">
        <v>228</v>
      </c>
      <c r="C144" s="7" t="s">
        <v>229</v>
      </c>
      <c r="D144" s="38">
        <f t="shared" ref="D144:E144" si="313">+D145</f>
        <v>50000</v>
      </c>
      <c r="E144" s="57">
        <f t="shared" si="313"/>
        <v>100000</v>
      </c>
      <c r="F144" s="15">
        <f t="shared" ref="F144" si="314">+F145</f>
        <v>0</v>
      </c>
      <c r="G144" s="57">
        <f t="shared" ref="G144:H144" si="315">+G145</f>
        <v>100000</v>
      </c>
      <c r="H144" s="38">
        <f t="shared" si="315"/>
        <v>50000</v>
      </c>
      <c r="I144" s="15">
        <f t="shared" ref="I144:T144" si="316">+I145</f>
        <v>0</v>
      </c>
      <c r="J144" s="15">
        <f t="shared" si="316"/>
        <v>0</v>
      </c>
      <c r="K144" s="15">
        <f t="shared" si="316"/>
        <v>0</v>
      </c>
      <c r="L144" s="15">
        <f t="shared" si="316"/>
        <v>0</v>
      </c>
      <c r="M144" s="15">
        <f t="shared" si="316"/>
        <v>0</v>
      </c>
      <c r="N144" s="15">
        <f t="shared" si="316"/>
        <v>0</v>
      </c>
      <c r="O144" s="15">
        <f t="shared" si="316"/>
        <v>0</v>
      </c>
      <c r="P144" s="15">
        <f t="shared" si="316"/>
        <v>0</v>
      </c>
      <c r="Q144" s="15">
        <f t="shared" si="316"/>
        <v>0</v>
      </c>
      <c r="R144" s="15">
        <f t="shared" si="316"/>
        <v>0</v>
      </c>
      <c r="S144" s="15">
        <f t="shared" si="316"/>
        <v>0</v>
      </c>
      <c r="T144" s="15">
        <f t="shared" si="316"/>
        <v>0</v>
      </c>
      <c r="U144" s="21">
        <f t="shared" si="298"/>
        <v>0</v>
      </c>
    </row>
    <row r="145" spans="2:23" ht="20.25" customHeight="1" x14ac:dyDescent="0.25">
      <c r="B145" s="10" t="s">
        <v>230</v>
      </c>
      <c r="C145" s="10" t="s">
        <v>229</v>
      </c>
      <c r="D145" s="31">
        <v>50000</v>
      </c>
      <c r="E145" s="59">
        <v>100000</v>
      </c>
      <c r="F145" s="14">
        <v>0</v>
      </c>
      <c r="G145" s="59">
        <f>+E145+F145</f>
        <v>100000</v>
      </c>
      <c r="H145" s="31">
        <v>50000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21">
        <f t="shared" si="298"/>
        <v>0</v>
      </c>
    </row>
    <row r="146" spans="2:23" ht="20.25" customHeight="1" x14ac:dyDescent="0.25">
      <c r="B146" s="7" t="s">
        <v>231</v>
      </c>
      <c r="C146" s="7" t="s">
        <v>232</v>
      </c>
      <c r="D146" s="38">
        <f t="shared" ref="D146:E146" si="317">+D147+D149+D151</f>
        <v>2100000</v>
      </c>
      <c r="E146" s="57">
        <f t="shared" si="317"/>
        <v>3300000</v>
      </c>
      <c r="F146" s="15">
        <f t="shared" ref="F146" si="318">+F147+F149+F151</f>
        <v>0</v>
      </c>
      <c r="G146" s="57">
        <f t="shared" ref="G146:I146" si="319">+G147+G149+G151</f>
        <v>3300000</v>
      </c>
      <c r="H146" s="38">
        <f t="shared" si="319"/>
        <v>2100000</v>
      </c>
      <c r="I146" s="15">
        <f t="shared" si="319"/>
        <v>0</v>
      </c>
      <c r="J146" s="15">
        <f t="shared" ref="J146:R146" si="320">+J147+J149+J151</f>
        <v>0</v>
      </c>
      <c r="K146" s="15">
        <f t="shared" si="320"/>
        <v>0</v>
      </c>
      <c r="L146" s="15">
        <f t="shared" si="320"/>
        <v>0</v>
      </c>
      <c r="M146" s="15">
        <f t="shared" si="320"/>
        <v>111864</v>
      </c>
      <c r="N146" s="15">
        <f t="shared" si="320"/>
        <v>1874430</v>
      </c>
      <c r="O146" s="15">
        <f t="shared" si="320"/>
        <v>0</v>
      </c>
      <c r="P146" s="15">
        <f t="shared" si="320"/>
        <v>0</v>
      </c>
      <c r="Q146" s="15">
        <f t="shared" si="320"/>
        <v>0</v>
      </c>
      <c r="R146" s="15">
        <f t="shared" si="320"/>
        <v>0</v>
      </c>
      <c r="S146" s="15">
        <f t="shared" ref="S146" si="321">+S147+S149+S151</f>
        <v>0</v>
      </c>
      <c r="T146" s="15">
        <f t="shared" ref="T146" si="322">+T147+T149+T151</f>
        <v>0</v>
      </c>
      <c r="U146" s="21">
        <f t="shared" si="298"/>
        <v>1986294</v>
      </c>
    </row>
    <row r="147" spans="2:23" ht="20.25" customHeight="1" x14ac:dyDescent="0.25">
      <c r="B147" s="7" t="s">
        <v>233</v>
      </c>
      <c r="C147" s="7" t="s">
        <v>234</v>
      </c>
      <c r="D147" s="38">
        <f t="shared" ref="D147:E147" si="323">+D148</f>
        <v>50000</v>
      </c>
      <c r="E147" s="57">
        <f t="shared" si="323"/>
        <v>200000</v>
      </c>
      <c r="F147" s="15">
        <f t="shared" ref="F147" si="324">+F148</f>
        <v>0</v>
      </c>
      <c r="G147" s="57">
        <f t="shared" ref="G147:H147" si="325">+G148</f>
        <v>200000</v>
      </c>
      <c r="H147" s="38">
        <f t="shared" si="325"/>
        <v>50000</v>
      </c>
      <c r="I147" s="15">
        <f t="shared" ref="I147:T147" si="326">+I148</f>
        <v>0</v>
      </c>
      <c r="J147" s="15">
        <f t="shared" si="326"/>
        <v>0</v>
      </c>
      <c r="K147" s="15">
        <f t="shared" si="326"/>
        <v>0</v>
      </c>
      <c r="L147" s="15">
        <f t="shared" si="326"/>
        <v>0</v>
      </c>
      <c r="M147" s="15">
        <f t="shared" si="326"/>
        <v>0</v>
      </c>
      <c r="N147" s="15">
        <f t="shared" si="326"/>
        <v>0</v>
      </c>
      <c r="O147" s="15">
        <f t="shared" si="326"/>
        <v>0</v>
      </c>
      <c r="P147" s="15">
        <f t="shared" si="326"/>
        <v>0</v>
      </c>
      <c r="Q147" s="15">
        <f t="shared" si="326"/>
        <v>0</v>
      </c>
      <c r="R147" s="15">
        <f t="shared" si="326"/>
        <v>0</v>
      </c>
      <c r="S147" s="15">
        <f t="shared" si="326"/>
        <v>0</v>
      </c>
      <c r="T147" s="15">
        <f t="shared" si="326"/>
        <v>0</v>
      </c>
      <c r="U147" s="21">
        <f t="shared" si="298"/>
        <v>0</v>
      </c>
    </row>
    <row r="148" spans="2:23" ht="20.25" customHeight="1" x14ac:dyDescent="0.25">
      <c r="B148" s="10" t="s">
        <v>235</v>
      </c>
      <c r="C148" s="10" t="s">
        <v>234</v>
      </c>
      <c r="D148" s="31">
        <v>50000</v>
      </c>
      <c r="E148" s="59">
        <v>200000</v>
      </c>
      <c r="F148" s="14">
        <v>0</v>
      </c>
      <c r="G148" s="59">
        <f>+E148+F148</f>
        <v>200000</v>
      </c>
      <c r="H148" s="31">
        <v>50000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21">
        <f t="shared" si="298"/>
        <v>0</v>
      </c>
    </row>
    <row r="149" spans="2:23" ht="20.25" customHeight="1" x14ac:dyDescent="0.25">
      <c r="B149" s="7" t="s">
        <v>236</v>
      </c>
      <c r="C149" s="7" t="s">
        <v>237</v>
      </c>
      <c r="D149" s="38">
        <f t="shared" ref="D149:E149" si="327">+D150</f>
        <v>2000000</v>
      </c>
      <c r="E149" s="57">
        <f t="shared" si="327"/>
        <v>3000000</v>
      </c>
      <c r="F149" s="15">
        <f t="shared" ref="F149" si="328">+F150</f>
        <v>0</v>
      </c>
      <c r="G149" s="57">
        <f t="shared" ref="G149:H149" si="329">+G150</f>
        <v>3000000</v>
      </c>
      <c r="H149" s="38">
        <f t="shared" si="329"/>
        <v>2000000</v>
      </c>
      <c r="I149" s="15">
        <f t="shared" ref="I149:T149" si="330">+I150</f>
        <v>0</v>
      </c>
      <c r="J149" s="15">
        <f t="shared" si="330"/>
        <v>0</v>
      </c>
      <c r="K149" s="15">
        <f t="shared" si="330"/>
        <v>0</v>
      </c>
      <c r="L149" s="15">
        <f t="shared" si="330"/>
        <v>0</v>
      </c>
      <c r="M149" s="15">
        <f t="shared" si="330"/>
        <v>111864</v>
      </c>
      <c r="N149" s="15">
        <f t="shared" si="330"/>
        <v>1874430</v>
      </c>
      <c r="O149" s="15">
        <f t="shared" si="330"/>
        <v>0</v>
      </c>
      <c r="P149" s="15">
        <f t="shared" si="330"/>
        <v>0</v>
      </c>
      <c r="Q149" s="15">
        <f t="shared" si="330"/>
        <v>0</v>
      </c>
      <c r="R149" s="15">
        <f t="shared" si="330"/>
        <v>0</v>
      </c>
      <c r="S149" s="15">
        <f t="shared" si="330"/>
        <v>0</v>
      </c>
      <c r="T149" s="15">
        <f t="shared" si="330"/>
        <v>0</v>
      </c>
      <c r="U149" s="21">
        <f t="shared" si="298"/>
        <v>1986294</v>
      </c>
    </row>
    <row r="150" spans="2:23" ht="20.25" customHeight="1" x14ac:dyDescent="0.25">
      <c r="B150" s="10" t="s">
        <v>238</v>
      </c>
      <c r="C150" s="8" t="s">
        <v>237</v>
      </c>
      <c r="D150" s="31">
        <v>2000000</v>
      </c>
      <c r="E150" s="59">
        <v>3000000</v>
      </c>
      <c r="F150" s="14">
        <v>0</v>
      </c>
      <c r="G150" s="59">
        <f>+E150+F150</f>
        <v>3000000</v>
      </c>
      <c r="H150" s="31">
        <v>2000000</v>
      </c>
      <c r="I150" s="14">
        <v>0</v>
      </c>
      <c r="J150" s="14">
        <v>0</v>
      </c>
      <c r="K150" s="14">
        <v>0</v>
      </c>
      <c r="L150" s="14">
        <v>0</v>
      </c>
      <c r="M150" s="14">
        <v>111864</v>
      </c>
      <c r="N150" s="14">
        <v>1874430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21">
        <f t="shared" si="298"/>
        <v>1986294</v>
      </c>
    </row>
    <row r="151" spans="2:23" ht="20.25" customHeight="1" x14ac:dyDescent="0.25">
      <c r="B151" s="7" t="s">
        <v>239</v>
      </c>
      <c r="C151" s="7" t="s">
        <v>240</v>
      </c>
      <c r="D151" s="38">
        <f t="shared" ref="D151:E151" si="331">+D152</f>
        <v>50000</v>
      </c>
      <c r="E151" s="57">
        <f t="shared" si="331"/>
        <v>100000</v>
      </c>
      <c r="F151" s="15">
        <f t="shared" ref="F151" si="332">+F152</f>
        <v>0</v>
      </c>
      <c r="G151" s="57">
        <f t="shared" ref="G151:H151" si="333">+G152</f>
        <v>100000</v>
      </c>
      <c r="H151" s="38">
        <f t="shared" si="333"/>
        <v>50000</v>
      </c>
      <c r="I151" s="15">
        <f t="shared" ref="I151:T151" si="334">+I152</f>
        <v>0</v>
      </c>
      <c r="J151" s="15">
        <f t="shared" si="334"/>
        <v>0</v>
      </c>
      <c r="K151" s="15">
        <f t="shared" si="334"/>
        <v>0</v>
      </c>
      <c r="L151" s="15">
        <f t="shared" si="334"/>
        <v>0</v>
      </c>
      <c r="M151" s="15">
        <f t="shared" si="334"/>
        <v>0</v>
      </c>
      <c r="N151" s="15">
        <f t="shared" si="334"/>
        <v>0</v>
      </c>
      <c r="O151" s="15">
        <f t="shared" si="334"/>
        <v>0</v>
      </c>
      <c r="P151" s="15">
        <f t="shared" si="334"/>
        <v>0</v>
      </c>
      <c r="Q151" s="15">
        <f t="shared" si="334"/>
        <v>0</v>
      </c>
      <c r="R151" s="15">
        <f t="shared" si="334"/>
        <v>0</v>
      </c>
      <c r="S151" s="15">
        <f t="shared" si="334"/>
        <v>0</v>
      </c>
      <c r="T151" s="15">
        <f t="shared" si="334"/>
        <v>0</v>
      </c>
      <c r="U151" s="21">
        <f t="shared" si="298"/>
        <v>0</v>
      </c>
    </row>
    <row r="152" spans="2:23" ht="20.25" customHeight="1" x14ac:dyDescent="0.25">
      <c r="B152" s="10" t="s">
        <v>241</v>
      </c>
      <c r="C152" s="10" t="s">
        <v>240</v>
      </c>
      <c r="D152" s="31">
        <v>50000</v>
      </c>
      <c r="E152" s="59">
        <v>100000</v>
      </c>
      <c r="F152" s="14">
        <v>0</v>
      </c>
      <c r="G152" s="59">
        <f>+E152+F152</f>
        <v>100000</v>
      </c>
      <c r="H152" s="31">
        <v>50000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21">
        <f t="shared" si="298"/>
        <v>0</v>
      </c>
    </row>
    <row r="153" spans="2:23" ht="20.25" customHeight="1" x14ac:dyDescent="0.25">
      <c r="B153" s="7" t="s">
        <v>242</v>
      </c>
      <c r="C153" s="7" t="s">
        <v>243</v>
      </c>
      <c r="D153" s="38">
        <f t="shared" ref="D153:E153" si="335">+D154+D156+D158+D160</f>
        <v>700000</v>
      </c>
      <c r="E153" s="57">
        <f t="shared" si="335"/>
        <v>1200000</v>
      </c>
      <c r="F153" s="15">
        <f t="shared" ref="F153" si="336">+F154+F156+F158+F160</f>
        <v>0</v>
      </c>
      <c r="G153" s="57">
        <f t="shared" ref="G153:I153" si="337">+G154+G156+G158+G160</f>
        <v>1200000</v>
      </c>
      <c r="H153" s="38">
        <f t="shared" si="337"/>
        <v>700000</v>
      </c>
      <c r="I153" s="15">
        <f t="shared" si="337"/>
        <v>0</v>
      </c>
      <c r="J153" s="15">
        <f t="shared" ref="J153:R153" si="338">+J154+J156+J158+J160</f>
        <v>133959.5</v>
      </c>
      <c r="K153" s="15">
        <f t="shared" si="338"/>
        <v>15522.95</v>
      </c>
      <c r="L153" s="15">
        <f t="shared" si="338"/>
        <v>0</v>
      </c>
      <c r="M153" s="15">
        <f t="shared" si="338"/>
        <v>0</v>
      </c>
      <c r="N153" s="15">
        <f t="shared" si="338"/>
        <v>100418</v>
      </c>
      <c r="O153" s="15">
        <f t="shared" si="338"/>
        <v>0</v>
      </c>
      <c r="P153" s="15">
        <f t="shared" si="338"/>
        <v>101497.7</v>
      </c>
      <c r="Q153" s="15">
        <f t="shared" si="338"/>
        <v>0</v>
      </c>
      <c r="R153" s="15">
        <f t="shared" si="338"/>
        <v>0</v>
      </c>
      <c r="S153" s="15">
        <f t="shared" ref="S153" si="339">+S154+S156+S158+S160</f>
        <v>0</v>
      </c>
      <c r="T153" s="15">
        <f t="shared" ref="T153" si="340">+T154+T156+T158+T160</f>
        <v>0</v>
      </c>
      <c r="U153" s="21">
        <f t="shared" si="298"/>
        <v>351398.15</v>
      </c>
    </row>
    <row r="154" spans="2:23" ht="20.25" customHeight="1" x14ac:dyDescent="0.25">
      <c r="B154" s="7" t="s">
        <v>244</v>
      </c>
      <c r="C154" s="7" t="s">
        <v>245</v>
      </c>
      <c r="D154" s="38">
        <f t="shared" ref="D154:E154" si="341">+D155</f>
        <v>300000</v>
      </c>
      <c r="E154" s="57">
        <f t="shared" si="341"/>
        <v>500000</v>
      </c>
      <c r="F154" s="15">
        <f t="shared" ref="F154" si="342">+F155</f>
        <v>0</v>
      </c>
      <c r="G154" s="57">
        <f t="shared" ref="G154:H154" si="343">+G155</f>
        <v>500000</v>
      </c>
      <c r="H154" s="38">
        <f t="shared" si="343"/>
        <v>300000</v>
      </c>
      <c r="I154" s="15">
        <f t="shared" ref="I154:T154" si="344">+I155</f>
        <v>0</v>
      </c>
      <c r="J154" s="15">
        <f t="shared" si="344"/>
        <v>51448</v>
      </c>
      <c r="K154" s="15">
        <f t="shared" si="344"/>
        <v>13000.58</v>
      </c>
      <c r="L154" s="15">
        <f t="shared" si="344"/>
        <v>0</v>
      </c>
      <c r="M154" s="15">
        <f t="shared" si="344"/>
        <v>0</v>
      </c>
      <c r="N154" s="15">
        <f t="shared" si="344"/>
        <v>43070</v>
      </c>
      <c r="O154" s="15">
        <f t="shared" si="344"/>
        <v>0</v>
      </c>
      <c r="P154" s="15">
        <f t="shared" si="344"/>
        <v>67631.7</v>
      </c>
      <c r="Q154" s="15">
        <f t="shared" si="344"/>
        <v>0</v>
      </c>
      <c r="R154" s="15">
        <f t="shared" si="344"/>
        <v>0</v>
      </c>
      <c r="S154" s="15">
        <f t="shared" si="344"/>
        <v>0</v>
      </c>
      <c r="T154" s="15">
        <f t="shared" si="344"/>
        <v>0</v>
      </c>
      <c r="U154" s="21">
        <f t="shared" si="298"/>
        <v>175150.28</v>
      </c>
      <c r="W154" s="17"/>
    </row>
    <row r="155" spans="2:23" ht="20.25" customHeight="1" x14ac:dyDescent="0.25">
      <c r="B155" s="10" t="s">
        <v>246</v>
      </c>
      <c r="C155" s="10" t="s">
        <v>245</v>
      </c>
      <c r="D155" s="31">
        <v>300000</v>
      </c>
      <c r="E155" s="59">
        <v>500000</v>
      </c>
      <c r="F155" s="14">
        <v>0</v>
      </c>
      <c r="G155" s="59">
        <f>+E155+F155</f>
        <v>500000</v>
      </c>
      <c r="H155" s="31">
        <v>300000</v>
      </c>
      <c r="I155" s="14">
        <v>0</v>
      </c>
      <c r="J155" s="14">
        <v>51448</v>
      </c>
      <c r="K155" s="14">
        <v>13000.58</v>
      </c>
      <c r="L155" s="14">
        <v>0</v>
      </c>
      <c r="M155" s="14">
        <v>0</v>
      </c>
      <c r="N155" s="14">
        <v>43070</v>
      </c>
      <c r="O155" s="14">
        <v>0</v>
      </c>
      <c r="P155" s="14">
        <v>67631.7</v>
      </c>
      <c r="Q155" s="14">
        <v>0</v>
      </c>
      <c r="R155" s="14">
        <v>0</v>
      </c>
      <c r="S155" s="14">
        <v>0</v>
      </c>
      <c r="T155" s="14">
        <v>0</v>
      </c>
      <c r="U155" s="21">
        <f t="shared" si="298"/>
        <v>175150.28</v>
      </c>
    </row>
    <row r="156" spans="2:23" ht="20.25" customHeight="1" x14ac:dyDescent="0.25">
      <c r="B156" s="7" t="s">
        <v>247</v>
      </c>
      <c r="C156" s="7" t="s">
        <v>248</v>
      </c>
      <c r="D156" s="38">
        <f t="shared" ref="D156:E156" si="345">+D157</f>
        <v>200000</v>
      </c>
      <c r="E156" s="57">
        <f t="shared" si="345"/>
        <v>500000</v>
      </c>
      <c r="F156" s="15">
        <f t="shared" ref="F156" si="346">+F157</f>
        <v>0</v>
      </c>
      <c r="G156" s="57">
        <f t="shared" ref="G156:H156" si="347">+G157</f>
        <v>500000</v>
      </c>
      <c r="H156" s="38">
        <f t="shared" si="347"/>
        <v>200000</v>
      </c>
      <c r="I156" s="15">
        <f t="shared" ref="I156:T156" si="348">+I157</f>
        <v>0</v>
      </c>
      <c r="J156" s="15">
        <f t="shared" si="348"/>
        <v>82511.5</v>
      </c>
      <c r="K156" s="15">
        <f t="shared" si="348"/>
        <v>2522.37</v>
      </c>
      <c r="L156" s="15">
        <f t="shared" si="348"/>
        <v>0</v>
      </c>
      <c r="M156" s="15">
        <f t="shared" si="348"/>
        <v>0</v>
      </c>
      <c r="N156" s="15">
        <f t="shared" si="348"/>
        <v>57348</v>
      </c>
      <c r="O156" s="15">
        <f t="shared" si="348"/>
        <v>0</v>
      </c>
      <c r="P156" s="15">
        <f t="shared" si="348"/>
        <v>33866</v>
      </c>
      <c r="Q156" s="15">
        <f t="shared" si="348"/>
        <v>0</v>
      </c>
      <c r="R156" s="15">
        <f t="shared" si="348"/>
        <v>0</v>
      </c>
      <c r="S156" s="15">
        <f t="shared" si="348"/>
        <v>0</v>
      </c>
      <c r="T156" s="15">
        <f t="shared" si="348"/>
        <v>0</v>
      </c>
      <c r="U156" s="21">
        <f t="shared" si="298"/>
        <v>176247.87</v>
      </c>
    </row>
    <row r="157" spans="2:23" ht="20.25" customHeight="1" x14ac:dyDescent="0.25">
      <c r="B157" s="10" t="s">
        <v>249</v>
      </c>
      <c r="C157" s="10" t="s">
        <v>488</v>
      </c>
      <c r="D157" s="31">
        <v>200000</v>
      </c>
      <c r="E157" s="59">
        <v>500000</v>
      </c>
      <c r="F157" s="14">
        <v>0</v>
      </c>
      <c r="G157" s="59">
        <f>+E157+F157</f>
        <v>500000</v>
      </c>
      <c r="H157" s="31">
        <v>200000</v>
      </c>
      <c r="I157" s="14">
        <v>0</v>
      </c>
      <c r="J157" s="14">
        <v>82511.5</v>
      </c>
      <c r="K157" s="14">
        <v>2522.37</v>
      </c>
      <c r="L157" s="14">
        <v>0</v>
      </c>
      <c r="M157" s="14">
        <v>0</v>
      </c>
      <c r="N157" s="14">
        <v>57348</v>
      </c>
      <c r="O157" s="14">
        <v>0</v>
      </c>
      <c r="P157" s="14">
        <v>33866</v>
      </c>
      <c r="Q157" s="14">
        <v>0</v>
      </c>
      <c r="R157" s="14">
        <v>0</v>
      </c>
      <c r="S157" s="14">
        <v>0</v>
      </c>
      <c r="T157" s="14">
        <v>0</v>
      </c>
      <c r="U157" s="21">
        <f t="shared" si="298"/>
        <v>176247.87</v>
      </c>
    </row>
    <row r="158" spans="2:23" ht="20.25" customHeight="1" x14ac:dyDescent="0.25">
      <c r="B158" s="7" t="s">
        <v>250</v>
      </c>
      <c r="C158" s="7" t="s">
        <v>251</v>
      </c>
      <c r="D158" s="38">
        <f t="shared" ref="D158:E158" si="349">+D159</f>
        <v>100000</v>
      </c>
      <c r="E158" s="57">
        <f t="shared" si="349"/>
        <v>100000</v>
      </c>
      <c r="F158" s="15">
        <f t="shared" ref="F158" si="350">+F159</f>
        <v>0</v>
      </c>
      <c r="G158" s="57">
        <f t="shared" ref="G158:H158" si="351">+G159</f>
        <v>100000</v>
      </c>
      <c r="H158" s="38">
        <f t="shared" si="351"/>
        <v>100000</v>
      </c>
      <c r="I158" s="15">
        <f t="shared" ref="I158:T158" si="352">+I159</f>
        <v>0</v>
      </c>
      <c r="J158" s="15">
        <f t="shared" si="352"/>
        <v>0</v>
      </c>
      <c r="K158" s="15">
        <f t="shared" si="352"/>
        <v>0</v>
      </c>
      <c r="L158" s="15">
        <f t="shared" si="352"/>
        <v>0</v>
      </c>
      <c r="M158" s="15">
        <f t="shared" si="352"/>
        <v>0</v>
      </c>
      <c r="N158" s="15">
        <f t="shared" si="352"/>
        <v>0</v>
      </c>
      <c r="O158" s="15">
        <f t="shared" si="352"/>
        <v>0</v>
      </c>
      <c r="P158" s="15">
        <f t="shared" si="352"/>
        <v>0</v>
      </c>
      <c r="Q158" s="15">
        <f t="shared" si="352"/>
        <v>0</v>
      </c>
      <c r="R158" s="15">
        <f t="shared" si="352"/>
        <v>0</v>
      </c>
      <c r="S158" s="15">
        <f t="shared" si="352"/>
        <v>0</v>
      </c>
      <c r="T158" s="15">
        <f t="shared" si="352"/>
        <v>0</v>
      </c>
      <c r="U158" s="21">
        <f t="shared" si="298"/>
        <v>0</v>
      </c>
    </row>
    <row r="159" spans="2:23" ht="20.25" customHeight="1" x14ac:dyDescent="0.25">
      <c r="B159" s="10" t="s">
        <v>252</v>
      </c>
      <c r="C159" s="10" t="s">
        <v>251</v>
      </c>
      <c r="D159" s="31">
        <v>100000</v>
      </c>
      <c r="E159" s="59">
        <v>100000</v>
      </c>
      <c r="F159" s="14">
        <v>0</v>
      </c>
      <c r="G159" s="59">
        <f>+E159+F159</f>
        <v>100000</v>
      </c>
      <c r="H159" s="31">
        <v>100000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21">
        <f t="shared" si="298"/>
        <v>0</v>
      </c>
    </row>
    <row r="160" spans="2:23" ht="20.25" customHeight="1" x14ac:dyDescent="0.25">
      <c r="B160" s="7" t="s">
        <v>253</v>
      </c>
      <c r="C160" s="7" t="s">
        <v>254</v>
      </c>
      <c r="D160" s="38">
        <f t="shared" ref="D160:E160" si="353">+D161</f>
        <v>100000</v>
      </c>
      <c r="E160" s="57">
        <f t="shared" si="353"/>
        <v>100000</v>
      </c>
      <c r="F160" s="15">
        <f t="shared" ref="F160" si="354">+F161</f>
        <v>0</v>
      </c>
      <c r="G160" s="57">
        <f t="shared" ref="G160:H160" si="355">+G161</f>
        <v>100000</v>
      </c>
      <c r="H160" s="38">
        <f t="shared" si="355"/>
        <v>100000</v>
      </c>
      <c r="I160" s="15">
        <f t="shared" ref="I160:T160" si="356">+I161</f>
        <v>0</v>
      </c>
      <c r="J160" s="15">
        <f t="shared" si="356"/>
        <v>0</v>
      </c>
      <c r="K160" s="15">
        <f t="shared" si="356"/>
        <v>0</v>
      </c>
      <c r="L160" s="15">
        <f t="shared" si="356"/>
        <v>0</v>
      </c>
      <c r="M160" s="15">
        <f t="shared" si="356"/>
        <v>0</v>
      </c>
      <c r="N160" s="15">
        <f t="shared" si="356"/>
        <v>0</v>
      </c>
      <c r="O160" s="15">
        <f t="shared" si="356"/>
        <v>0</v>
      </c>
      <c r="P160" s="15">
        <f t="shared" si="356"/>
        <v>0</v>
      </c>
      <c r="Q160" s="15">
        <f t="shared" si="356"/>
        <v>0</v>
      </c>
      <c r="R160" s="15">
        <f t="shared" si="356"/>
        <v>0</v>
      </c>
      <c r="S160" s="15">
        <f t="shared" si="356"/>
        <v>0</v>
      </c>
      <c r="T160" s="15">
        <f t="shared" si="356"/>
        <v>0</v>
      </c>
      <c r="U160" s="21">
        <f t="shared" si="298"/>
        <v>0</v>
      </c>
    </row>
    <row r="161" spans="2:21" ht="20.25" customHeight="1" x14ac:dyDescent="0.25">
      <c r="B161" s="10" t="s">
        <v>255</v>
      </c>
      <c r="C161" s="10" t="s">
        <v>254</v>
      </c>
      <c r="D161" s="31">
        <v>100000</v>
      </c>
      <c r="E161" s="59">
        <v>100000</v>
      </c>
      <c r="F161" s="14">
        <v>0</v>
      </c>
      <c r="G161" s="59">
        <f>+E161+F161</f>
        <v>100000</v>
      </c>
      <c r="H161" s="31">
        <v>100000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21">
        <f t="shared" si="298"/>
        <v>0</v>
      </c>
    </row>
    <row r="162" spans="2:21" ht="20.25" customHeight="1" x14ac:dyDescent="0.25">
      <c r="B162" s="7" t="s">
        <v>256</v>
      </c>
      <c r="C162" s="7" t="s">
        <v>257</v>
      </c>
      <c r="D162" s="38">
        <f t="shared" ref="D162:E163" si="357">+D163</f>
        <v>15000</v>
      </c>
      <c r="E162" s="57">
        <f t="shared" si="357"/>
        <v>80000</v>
      </c>
      <c r="F162" s="15">
        <f t="shared" ref="F162:F163" si="358">+F163</f>
        <v>0</v>
      </c>
      <c r="G162" s="57">
        <f t="shared" ref="G162:H163" si="359">+G163</f>
        <v>80000</v>
      </c>
      <c r="H162" s="38">
        <f t="shared" si="359"/>
        <v>15000</v>
      </c>
      <c r="I162" s="15">
        <f t="shared" ref="I162:T163" si="360">+I163</f>
        <v>0</v>
      </c>
      <c r="J162" s="15">
        <f t="shared" si="360"/>
        <v>0</v>
      </c>
      <c r="K162" s="15">
        <f t="shared" si="360"/>
        <v>0</v>
      </c>
      <c r="L162" s="15">
        <f t="shared" si="360"/>
        <v>0</v>
      </c>
      <c r="M162" s="15">
        <f t="shared" si="360"/>
        <v>0</v>
      </c>
      <c r="N162" s="15">
        <f t="shared" si="360"/>
        <v>54082</v>
      </c>
      <c r="O162" s="15">
        <f t="shared" si="360"/>
        <v>0</v>
      </c>
      <c r="P162" s="15">
        <f t="shared" si="360"/>
        <v>0</v>
      </c>
      <c r="Q162" s="15">
        <f t="shared" si="360"/>
        <v>0</v>
      </c>
      <c r="R162" s="15">
        <f t="shared" si="360"/>
        <v>0</v>
      </c>
      <c r="S162" s="15">
        <f t="shared" si="360"/>
        <v>0</v>
      </c>
      <c r="T162" s="15">
        <f t="shared" si="360"/>
        <v>0</v>
      </c>
      <c r="U162" s="21">
        <f t="shared" si="298"/>
        <v>54082</v>
      </c>
    </row>
    <row r="163" spans="2:21" ht="20.25" customHeight="1" x14ac:dyDescent="0.25">
      <c r="B163" s="7" t="s">
        <v>258</v>
      </c>
      <c r="C163" s="7" t="s">
        <v>259</v>
      </c>
      <c r="D163" s="38">
        <f t="shared" si="357"/>
        <v>15000</v>
      </c>
      <c r="E163" s="57">
        <f t="shared" si="357"/>
        <v>80000</v>
      </c>
      <c r="F163" s="15">
        <f t="shared" si="358"/>
        <v>0</v>
      </c>
      <c r="G163" s="57">
        <f t="shared" si="359"/>
        <v>80000</v>
      </c>
      <c r="H163" s="38">
        <f t="shared" si="359"/>
        <v>15000</v>
      </c>
      <c r="I163" s="15">
        <f t="shared" si="360"/>
        <v>0</v>
      </c>
      <c r="J163" s="15">
        <f t="shared" si="360"/>
        <v>0</v>
      </c>
      <c r="K163" s="15">
        <f t="shared" si="360"/>
        <v>0</v>
      </c>
      <c r="L163" s="15">
        <f t="shared" si="360"/>
        <v>0</v>
      </c>
      <c r="M163" s="15">
        <f t="shared" si="360"/>
        <v>0</v>
      </c>
      <c r="N163" s="15">
        <f t="shared" si="360"/>
        <v>54082</v>
      </c>
      <c r="O163" s="15">
        <f t="shared" si="360"/>
        <v>0</v>
      </c>
      <c r="P163" s="15">
        <f t="shared" si="360"/>
        <v>0</v>
      </c>
      <c r="Q163" s="15">
        <f t="shared" si="360"/>
        <v>0</v>
      </c>
      <c r="R163" s="15">
        <f t="shared" si="360"/>
        <v>0</v>
      </c>
      <c r="S163" s="15">
        <f t="shared" si="360"/>
        <v>0</v>
      </c>
      <c r="T163" s="15">
        <f t="shared" si="360"/>
        <v>0</v>
      </c>
      <c r="U163" s="21">
        <f t="shared" si="298"/>
        <v>54082</v>
      </c>
    </row>
    <row r="164" spans="2:21" ht="20.25" customHeight="1" x14ac:dyDescent="0.25">
      <c r="B164" s="10" t="s">
        <v>260</v>
      </c>
      <c r="C164" s="10" t="s">
        <v>259</v>
      </c>
      <c r="D164" s="31">
        <v>15000</v>
      </c>
      <c r="E164" s="59">
        <v>80000</v>
      </c>
      <c r="F164" s="14">
        <v>0</v>
      </c>
      <c r="G164" s="59">
        <f>+E164+F164</f>
        <v>80000</v>
      </c>
      <c r="H164" s="31">
        <v>15000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54082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21">
        <f t="shared" si="298"/>
        <v>54082</v>
      </c>
    </row>
    <row r="165" spans="2:21" ht="20.25" customHeight="1" x14ac:dyDescent="0.25">
      <c r="B165" s="7" t="s">
        <v>261</v>
      </c>
      <c r="C165" s="7" t="s">
        <v>262</v>
      </c>
      <c r="D165" s="38">
        <f t="shared" ref="D165" si="361">+D166+D168+D170</f>
        <v>2050000</v>
      </c>
      <c r="E165" s="57">
        <f>+E166+E168+E170</f>
        <v>2100000</v>
      </c>
      <c r="F165" s="15">
        <f t="shared" ref="F165" si="362">+F166+F168+F170</f>
        <v>500000</v>
      </c>
      <c r="G165" s="57">
        <f>+G166+G168+G170</f>
        <v>2600000</v>
      </c>
      <c r="H165" s="38">
        <f t="shared" ref="H165:I165" si="363">+H166+H168+H170</f>
        <v>2050000</v>
      </c>
      <c r="I165" s="15">
        <f t="shared" si="363"/>
        <v>0</v>
      </c>
      <c r="J165" s="15">
        <f t="shared" ref="J165:R165" si="364">+J166+J168+J170</f>
        <v>0</v>
      </c>
      <c r="K165" s="15">
        <f t="shared" si="364"/>
        <v>249688</v>
      </c>
      <c r="L165" s="15">
        <f t="shared" si="364"/>
        <v>60000.05</v>
      </c>
      <c r="M165" s="15">
        <f t="shared" si="364"/>
        <v>91450</v>
      </c>
      <c r="N165" s="15">
        <f t="shared" si="364"/>
        <v>103509.6</v>
      </c>
      <c r="O165" s="15">
        <f t="shared" si="364"/>
        <v>0</v>
      </c>
      <c r="P165" s="15">
        <f t="shared" si="364"/>
        <v>0</v>
      </c>
      <c r="Q165" s="15">
        <f t="shared" si="364"/>
        <v>11714</v>
      </c>
      <c r="R165" s="15">
        <f t="shared" si="364"/>
        <v>0</v>
      </c>
      <c r="S165" s="15">
        <f t="shared" ref="S165" si="365">+S166+S168+S170</f>
        <v>0</v>
      </c>
      <c r="T165" s="15">
        <f t="shared" ref="T165" si="366">+T166+T168+T170</f>
        <v>0</v>
      </c>
      <c r="U165" s="21">
        <f t="shared" si="298"/>
        <v>516361.65</v>
      </c>
    </row>
    <row r="166" spans="2:21" ht="20.25" customHeight="1" x14ac:dyDescent="0.25">
      <c r="B166" s="7" t="s">
        <v>263</v>
      </c>
      <c r="C166" s="7" t="s">
        <v>264</v>
      </c>
      <c r="D166" s="38">
        <f t="shared" ref="D166:E166" si="367">+D167</f>
        <v>50000</v>
      </c>
      <c r="E166" s="57">
        <f t="shared" si="367"/>
        <v>100000</v>
      </c>
      <c r="F166" s="15">
        <f t="shared" ref="F166" si="368">+F167</f>
        <v>0</v>
      </c>
      <c r="G166" s="57">
        <f t="shared" ref="G166:H166" si="369">+G167</f>
        <v>100000</v>
      </c>
      <c r="H166" s="38">
        <f t="shared" si="369"/>
        <v>50000</v>
      </c>
      <c r="I166" s="15">
        <f t="shared" ref="I166:T166" si="370">+I167</f>
        <v>0</v>
      </c>
      <c r="J166" s="15">
        <f t="shared" si="370"/>
        <v>0</v>
      </c>
      <c r="K166" s="15">
        <f t="shared" si="370"/>
        <v>0</v>
      </c>
      <c r="L166" s="15">
        <f t="shared" si="370"/>
        <v>0</v>
      </c>
      <c r="M166" s="15">
        <f t="shared" si="370"/>
        <v>0</v>
      </c>
      <c r="N166" s="15">
        <f t="shared" si="370"/>
        <v>0</v>
      </c>
      <c r="O166" s="15">
        <f t="shared" si="370"/>
        <v>0</v>
      </c>
      <c r="P166" s="15">
        <f t="shared" si="370"/>
        <v>0</v>
      </c>
      <c r="Q166" s="15">
        <f t="shared" si="370"/>
        <v>0</v>
      </c>
      <c r="R166" s="15">
        <f t="shared" si="370"/>
        <v>0</v>
      </c>
      <c r="S166" s="15">
        <f t="shared" si="370"/>
        <v>0</v>
      </c>
      <c r="T166" s="15">
        <f t="shared" si="370"/>
        <v>0</v>
      </c>
      <c r="U166" s="21">
        <f t="shared" si="298"/>
        <v>0</v>
      </c>
    </row>
    <row r="167" spans="2:21" ht="20.25" customHeight="1" x14ac:dyDescent="0.25">
      <c r="B167" s="10" t="s">
        <v>265</v>
      </c>
      <c r="C167" s="10" t="s">
        <v>266</v>
      </c>
      <c r="D167" s="31">
        <v>50000</v>
      </c>
      <c r="E167" s="59">
        <v>100000</v>
      </c>
      <c r="F167" s="14">
        <v>0</v>
      </c>
      <c r="G167" s="59">
        <f>+E167+F167</f>
        <v>100000</v>
      </c>
      <c r="H167" s="31">
        <v>50000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21">
        <f t="shared" si="298"/>
        <v>0</v>
      </c>
    </row>
    <row r="168" spans="2:21" ht="20.25" customHeight="1" x14ac:dyDescent="0.25">
      <c r="B168" s="7" t="s">
        <v>267</v>
      </c>
      <c r="C168" s="7" t="s">
        <v>268</v>
      </c>
      <c r="D168" s="38">
        <f t="shared" ref="D168:E168" si="371">+D169</f>
        <v>1000000</v>
      </c>
      <c r="E168" s="57">
        <f t="shared" si="371"/>
        <v>1800000</v>
      </c>
      <c r="F168" s="15">
        <f t="shared" ref="F168" si="372">+F169</f>
        <v>0</v>
      </c>
      <c r="G168" s="57">
        <f t="shared" ref="G168:H168" si="373">+G169</f>
        <v>1800000</v>
      </c>
      <c r="H168" s="38">
        <f t="shared" si="373"/>
        <v>1000000</v>
      </c>
      <c r="I168" s="15">
        <f t="shared" ref="I168:T168" si="374">+I169</f>
        <v>0</v>
      </c>
      <c r="J168" s="15">
        <f t="shared" si="374"/>
        <v>0</v>
      </c>
      <c r="K168" s="15">
        <f t="shared" si="374"/>
        <v>249688</v>
      </c>
      <c r="L168" s="15">
        <f t="shared" si="374"/>
        <v>0</v>
      </c>
      <c r="M168" s="15">
        <f t="shared" si="374"/>
        <v>91450</v>
      </c>
      <c r="N168" s="15">
        <f t="shared" si="374"/>
        <v>103509.6</v>
      </c>
      <c r="O168" s="15">
        <f t="shared" si="374"/>
        <v>0</v>
      </c>
      <c r="P168" s="15">
        <f t="shared" si="374"/>
        <v>0</v>
      </c>
      <c r="Q168" s="15">
        <f t="shared" si="374"/>
        <v>0</v>
      </c>
      <c r="R168" s="15">
        <f t="shared" si="374"/>
        <v>0</v>
      </c>
      <c r="S168" s="15">
        <f t="shared" si="374"/>
        <v>0</v>
      </c>
      <c r="T168" s="15">
        <f t="shared" si="374"/>
        <v>0</v>
      </c>
      <c r="U168" s="21">
        <f t="shared" si="298"/>
        <v>444647.6</v>
      </c>
    </row>
    <row r="169" spans="2:21" ht="20.25" customHeight="1" x14ac:dyDescent="0.25">
      <c r="B169" s="10" t="s">
        <v>269</v>
      </c>
      <c r="C169" s="10" t="s">
        <v>268</v>
      </c>
      <c r="D169" s="31">
        <v>1000000</v>
      </c>
      <c r="E169" s="59">
        <v>1800000</v>
      </c>
      <c r="F169" s="14">
        <v>0</v>
      </c>
      <c r="G169" s="59">
        <f>+E169+F169</f>
        <v>1800000</v>
      </c>
      <c r="H169" s="31">
        <v>1000000</v>
      </c>
      <c r="I169" s="14">
        <v>0</v>
      </c>
      <c r="J169" s="14">
        <v>0</v>
      </c>
      <c r="K169" s="14">
        <v>249688</v>
      </c>
      <c r="L169" s="14">
        <v>0</v>
      </c>
      <c r="M169" s="14">
        <v>91450</v>
      </c>
      <c r="N169" s="14">
        <v>103509.6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21">
        <f t="shared" si="298"/>
        <v>444647.6</v>
      </c>
    </row>
    <row r="170" spans="2:21" ht="20.25" customHeight="1" x14ac:dyDescent="0.25">
      <c r="B170" s="7" t="s">
        <v>270</v>
      </c>
      <c r="C170" s="7" t="s">
        <v>271</v>
      </c>
      <c r="D170" s="38">
        <f t="shared" ref="D170:E170" si="375">+D171</f>
        <v>1000000</v>
      </c>
      <c r="E170" s="57">
        <f t="shared" si="375"/>
        <v>200000</v>
      </c>
      <c r="F170" s="15">
        <f t="shared" ref="F170" si="376">+F171</f>
        <v>500000</v>
      </c>
      <c r="G170" s="57">
        <f t="shared" ref="G170:H170" si="377">+G171</f>
        <v>700000</v>
      </c>
      <c r="H170" s="38">
        <f t="shared" si="377"/>
        <v>1000000</v>
      </c>
      <c r="I170" s="15">
        <f t="shared" ref="I170:T170" si="378">+I171</f>
        <v>0</v>
      </c>
      <c r="J170" s="15">
        <f t="shared" si="378"/>
        <v>0</v>
      </c>
      <c r="K170" s="15">
        <f t="shared" si="378"/>
        <v>0</v>
      </c>
      <c r="L170" s="15">
        <f t="shared" si="378"/>
        <v>60000.05</v>
      </c>
      <c r="M170" s="15">
        <f t="shared" si="378"/>
        <v>0</v>
      </c>
      <c r="N170" s="15">
        <f t="shared" si="378"/>
        <v>0</v>
      </c>
      <c r="O170" s="15">
        <f t="shared" si="378"/>
        <v>0</v>
      </c>
      <c r="P170" s="15">
        <f t="shared" si="378"/>
        <v>0</v>
      </c>
      <c r="Q170" s="15">
        <f t="shared" si="378"/>
        <v>11714</v>
      </c>
      <c r="R170" s="15">
        <f t="shared" si="378"/>
        <v>0</v>
      </c>
      <c r="S170" s="15">
        <f t="shared" si="378"/>
        <v>0</v>
      </c>
      <c r="T170" s="15">
        <f t="shared" si="378"/>
        <v>0</v>
      </c>
      <c r="U170" s="21">
        <f t="shared" ref="U170:U188" si="379">+SUM(I170:T170)</f>
        <v>71714.05</v>
      </c>
    </row>
    <row r="171" spans="2:21" ht="20.25" customHeight="1" x14ac:dyDescent="0.25">
      <c r="B171" s="10" t="s">
        <v>272</v>
      </c>
      <c r="C171" s="10" t="s">
        <v>484</v>
      </c>
      <c r="D171" s="31">
        <v>1000000</v>
      </c>
      <c r="E171" s="59">
        <v>200000</v>
      </c>
      <c r="F171" s="14">
        <v>500000</v>
      </c>
      <c r="G171" s="59">
        <f>+E171+F171</f>
        <v>700000</v>
      </c>
      <c r="H171" s="31">
        <v>1000000</v>
      </c>
      <c r="I171" s="14">
        <v>0</v>
      </c>
      <c r="J171" s="14">
        <v>0</v>
      </c>
      <c r="K171" s="14">
        <v>0</v>
      </c>
      <c r="L171" s="14">
        <v>60000.05</v>
      </c>
      <c r="M171" s="14">
        <v>0</v>
      </c>
      <c r="N171" s="14">
        <v>0</v>
      </c>
      <c r="O171" s="14">
        <v>0</v>
      </c>
      <c r="P171" s="14">
        <v>0</v>
      </c>
      <c r="Q171" s="14">
        <v>11714</v>
      </c>
      <c r="R171" s="14">
        <v>0</v>
      </c>
      <c r="S171" s="14">
        <v>0</v>
      </c>
      <c r="T171" s="14">
        <v>0</v>
      </c>
      <c r="U171" s="21">
        <f t="shared" si="379"/>
        <v>71714.05</v>
      </c>
    </row>
    <row r="172" spans="2:21" ht="21" customHeight="1" x14ac:dyDescent="0.25">
      <c r="B172" s="7" t="s">
        <v>273</v>
      </c>
      <c r="C172" s="7" t="s">
        <v>274</v>
      </c>
      <c r="D172" s="38">
        <f t="shared" ref="D172:E172" si="380">+D173+D175+D178+D183</f>
        <v>3450000</v>
      </c>
      <c r="E172" s="57">
        <f t="shared" si="380"/>
        <v>4700000</v>
      </c>
      <c r="F172" s="15">
        <f t="shared" ref="F172" si="381">+F173+F175+F178+F183</f>
        <v>1990000</v>
      </c>
      <c r="G172" s="57">
        <f t="shared" ref="G172:I172" si="382">+G173+G175+G178+G183</f>
        <v>6690000</v>
      </c>
      <c r="H172" s="38">
        <f t="shared" si="382"/>
        <v>3450000</v>
      </c>
      <c r="I172" s="15">
        <f t="shared" si="382"/>
        <v>0</v>
      </c>
      <c r="J172" s="15">
        <f t="shared" ref="J172:R172" si="383">+J173+J175+J178+J183</f>
        <v>0</v>
      </c>
      <c r="K172" s="15">
        <f t="shared" si="383"/>
        <v>163515.53</v>
      </c>
      <c r="L172" s="15">
        <f t="shared" si="383"/>
        <v>355297.62</v>
      </c>
      <c r="M172" s="15">
        <f t="shared" si="383"/>
        <v>21310</v>
      </c>
      <c r="N172" s="15">
        <f t="shared" si="383"/>
        <v>636936.01</v>
      </c>
      <c r="O172" s="15">
        <f t="shared" si="383"/>
        <v>2000.8</v>
      </c>
      <c r="P172" s="15">
        <f t="shared" si="383"/>
        <v>295343.68</v>
      </c>
      <c r="Q172" s="15">
        <f t="shared" si="383"/>
        <v>22870.19</v>
      </c>
      <c r="R172" s="15">
        <f t="shared" si="383"/>
        <v>2807.93</v>
      </c>
      <c r="S172" s="15">
        <f t="shared" ref="S172" si="384">+S173+S175+S178+S183</f>
        <v>0</v>
      </c>
      <c r="T172" s="15">
        <f t="shared" ref="T172" si="385">+T173+T175+T178+T183</f>
        <v>0</v>
      </c>
      <c r="U172" s="21">
        <f t="shared" si="379"/>
        <v>1500081.76</v>
      </c>
    </row>
    <row r="173" spans="2:21" ht="20.25" customHeight="1" x14ac:dyDescent="0.25">
      <c r="B173" s="7" t="s">
        <v>275</v>
      </c>
      <c r="C173" s="7" t="s">
        <v>276</v>
      </c>
      <c r="D173" s="38">
        <f t="shared" ref="D173:E173" si="386">+D174</f>
        <v>50000</v>
      </c>
      <c r="E173" s="57">
        <f t="shared" si="386"/>
        <v>100000</v>
      </c>
      <c r="F173" s="15">
        <f t="shared" ref="F173" si="387">+F174</f>
        <v>0</v>
      </c>
      <c r="G173" s="57">
        <f t="shared" ref="G173:H173" si="388">+G174</f>
        <v>100000</v>
      </c>
      <c r="H173" s="38">
        <f t="shared" si="388"/>
        <v>50000</v>
      </c>
      <c r="I173" s="15">
        <f t="shared" ref="I173:T173" si="389">+I174</f>
        <v>0</v>
      </c>
      <c r="J173" s="15">
        <f t="shared" si="389"/>
        <v>0</v>
      </c>
      <c r="K173" s="15">
        <f t="shared" si="389"/>
        <v>0</v>
      </c>
      <c r="L173" s="15">
        <f t="shared" si="389"/>
        <v>300</v>
      </c>
      <c r="M173" s="15">
        <f t="shared" si="389"/>
        <v>0</v>
      </c>
      <c r="N173" s="15">
        <f t="shared" si="389"/>
        <v>0</v>
      </c>
      <c r="O173" s="15">
        <f t="shared" si="389"/>
        <v>0</v>
      </c>
      <c r="P173" s="15">
        <f t="shared" si="389"/>
        <v>0</v>
      </c>
      <c r="Q173" s="15">
        <f t="shared" si="389"/>
        <v>0</v>
      </c>
      <c r="R173" s="15">
        <f t="shared" si="389"/>
        <v>0</v>
      </c>
      <c r="S173" s="15">
        <f t="shared" si="389"/>
        <v>0</v>
      </c>
      <c r="T173" s="15">
        <f t="shared" si="389"/>
        <v>0</v>
      </c>
      <c r="U173" s="21">
        <f t="shared" si="379"/>
        <v>300</v>
      </c>
    </row>
    <row r="174" spans="2:21" ht="20.25" customHeight="1" x14ac:dyDescent="0.25">
      <c r="B174" s="10" t="s">
        <v>277</v>
      </c>
      <c r="C174" s="10" t="s">
        <v>278</v>
      </c>
      <c r="D174" s="31">
        <v>50000</v>
      </c>
      <c r="E174" s="59">
        <v>100000</v>
      </c>
      <c r="F174" s="14">
        <v>0</v>
      </c>
      <c r="G174" s="59">
        <f>+E174+F174</f>
        <v>100000</v>
      </c>
      <c r="H174" s="31">
        <v>50000</v>
      </c>
      <c r="I174" s="14">
        <v>0</v>
      </c>
      <c r="J174" s="14">
        <v>0</v>
      </c>
      <c r="K174" s="14">
        <v>0</v>
      </c>
      <c r="L174" s="14">
        <v>300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21">
        <f t="shared" si="379"/>
        <v>300</v>
      </c>
    </row>
    <row r="175" spans="2:21" ht="20.25" customHeight="1" x14ac:dyDescent="0.25">
      <c r="B175" s="7" t="s">
        <v>279</v>
      </c>
      <c r="C175" s="7" t="s">
        <v>280</v>
      </c>
      <c r="D175" s="38">
        <f t="shared" ref="D175:E175" si="390">+D176+D177</f>
        <v>200000</v>
      </c>
      <c r="E175" s="57">
        <f t="shared" si="390"/>
        <v>400000</v>
      </c>
      <c r="F175" s="15">
        <f t="shared" ref="F175" si="391">+F176+F177</f>
        <v>-10000</v>
      </c>
      <c r="G175" s="57">
        <f t="shared" ref="G175:I175" si="392">+G176+G177</f>
        <v>390000</v>
      </c>
      <c r="H175" s="38">
        <f t="shared" si="392"/>
        <v>200000</v>
      </c>
      <c r="I175" s="15">
        <f t="shared" si="392"/>
        <v>0</v>
      </c>
      <c r="J175" s="15">
        <f t="shared" ref="J175:R175" si="393">+J176+J177</f>
        <v>0</v>
      </c>
      <c r="K175" s="15">
        <f t="shared" si="393"/>
        <v>0</v>
      </c>
      <c r="L175" s="15">
        <f t="shared" si="393"/>
        <v>0</v>
      </c>
      <c r="M175" s="15">
        <f t="shared" si="393"/>
        <v>0</v>
      </c>
      <c r="N175" s="15">
        <f t="shared" si="393"/>
        <v>0</v>
      </c>
      <c r="O175" s="15">
        <f t="shared" si="393"/>
        <v>0</v>
      </c>
      <c r="P175" s="15">
        <f t="shared" si="393"/>
        <v>0</v>
      </c>
      <c r="Q175" s="15">
        <f t="shared" si="393"/>
        <v>0</v>
      </c>
      <c r="R175" s="15">
        <f t="shared" si="393"/>
        <v>0</v>
      </c>
      <c r="S175" s="15">
        <f t="shared" ref="S175" si="394">+S176+S177</f>
        <v>0</v>
      </c>
      <c r="T175" s="15">
        <f t="shared" ref="T175" si="395">+T176+T177</f>
        <v>0</v>
      </c>
      <c r="U175" s="21">
        <f t="shared" si="379"/>
        <v>0</v>
      </c>
    </row>
    <row r="176" spans="2:21" ht="20.25" customHeight="1" x14ac:dyDescent="0.25">
      <c r="B176" s="10" t="s">
        <v>281</v>
      </c>
      <c r="C176" s="10" t="s">
        <v>282</v>
      </c>
      <c r="D176" s="31">
        <v>100000</v>
      </c>
      <c r="E176" s="59">
        <v>300000</v>
      </c>
      <c r="F176" s="14">
        <v>0</v>
      </c>
      <c r="G176" s="59">
        <f>+E176+F176</f>
        <v>300000</v>
      </c>
      <c r="H176" s="31">
        <v>100000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21">
        <f t="shared" si="379"/>
        <v>0</v>
      </c>
    </row>
    <row r="177" spans="2:21" ht="20.25" customHeight="1" x14ac:dyDescent="0.25">
      <c r="B177" s="10" t="s">
        <v>283</v>
      </c>
      <c r="C177" s="10" t="s">
        <v>284</v>
      </c>
      <c r="D177" s="31">
        <v>100000</v>
      </c>
      <c r="E177" s="59">
        <v>100000</v>
      </c>
      <c r="F177" s="14">
        <v>-10000</v>
      </c>
      <c r="G177" s="59">
        <f>+E177+F177</f>
        <v>90000</v>
      </c>
      <c r="H177" s="31">
        <v>100000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21">
        <f t="shared" si="379"/>
        <v>0</v>
      </c>
    </row>
    <row r="178" spans="2:21" ht="20.25" customHeight="1" x14ac:dyDescent="0.25">
      <c r="B178" s="7" t="s">
        <v>285</v>
      </c>
      <c r="C178" s="7" t="s">
        <v>286</v>
      </c>
      <c r="D178" s="38">
        <f t="shared" ref="D178:E178" si="396">+SUM(D179:D182)</f>
        <v>3150000</v>
      </c>
      <c r="E178" s="57">
        <f t="shared" si="396"/>
        <v>4000000</v>
      </c>
      <c r="F178" s="15">
        <f t="shared" ref="F178" si="397">+SUM(F179:F182)</f>
        <v>0</v>
      </c>
      <c r="G178" s="57">
        <f t="shared" ref="G178" si="398">+SUM(G179:G182)</f>
        <v>4000000</v>
      </c>
      <c r="H178" s="38">
        <f t="shared" ref="H178:I178" si="399">+SUM(H179:H182)</f>
        <v>3150000</v>
      </c>
      <c r="I178" s="15">
        <f t="shared" si="399"/>
        <v>0</v>
      </c>
      <c r="J178" s="15">
        <f t="shared" ref="J178:R178" si="400">+SUM(J179:J182)</f>
        <v>0</v>
      </c>
      <c r="K178" s="15">
        <f t="shared" si="400"/>
        <v>163515.53</v>
      </c>
      <c r="L178" s="15">
        <f t="shared" si="400"/>
        <v>354997.62</v>
      </c>
      <c r="M178" s="15">
        <f t="shared" si="400"/>
        <v>21310</v>
      </c>
      <c r="N178" s="15">
        <f t="shared" si="400"/>
        <v>636936.01</v>
      </c>
      <c r="O178" s="15">
        <f t="shared" si="400"/>
        <v>2000.8</v>
      </c>
      <c r="P178" s="15">
        <f t="shared" si="400"/>
        <v>295343.68</v>
      </c>
      <c r="Q178" s="15">
        <f t="shared" si="400"/>
        <v>22870.19</v>
      </c>
      <c r="R178" s="15">
        <f t="shared" si="400"/>
        <v>2807.93</v>
      </c>
      <c r="S178" s="15">
        <f t="shared" ref="S178" si="401">+SUM(S179:S182)</f>
        <v>0</v>
      </c>
      <c r="T178" s="15">
        <f t="shared" ref="T178" si="402">+SUM(T179:T182)</f>
        <v>0</v>
      </c>
      <c r="U178" s="21">
        <f t="shared" si="379"/>
        <v>1499781.76</v>
      </c>
    </row>
    <row r="179" spans="2:21" ht="20.25" customHeight="1" x14ac:dyDescent="0.25">
      <c r="B179" s="10" t="s">
        <v>287</v>
      </c>
      <c r="C179" s="10" t="s">
        <v>288</v>
      </c>
      <c r="D179" s="31">
        <v>0</v>
      </c>
      <c r="E179" s="59">
        <v>0</v>
      </c>
      <c r="F179" s="14">
        <v>0</v>
      </c>
      <c r="G179" s="59">
        <f>+E179+F179</f>
        <v>0</v>
      </c>
      <c r="H179" s="31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21">
        <f t="shared" si="379"/>
        <v>0</v>
      </c>
    </row>
    <row r="180" spans="2:21" ht="20.25" customHeight="1" x14ac:dyDescent="0.25">
      <c r="B180" s="10" t="s">
        <v>289</v>
      </c>
      <c r="C180" s="10" t="s">
        <v>290</v>
      </c>
      <c r="D180" s="31">
        <v>3000000</v>
      </c>
      <c r="E180" s="59">
        <v>3800000</v>
      </c>
      <c r="F180" s="14">
        <v>-300000</v>
      </c>
      <c r="G180" s="59">
        <f t="shared" ref="G180:G182" si="403">+E180+F180</f>
        <v>3500000</v>
      </c>
      <c r="H180" s="31">
        <v>3000000</v>
      </c>
      <c r="I180" s="14">
        <v>0</v>
      </c>
      <c r="J180" s="14">
        <v>0</v>
      </c>
      <c r="K180" s="14">
        <v>150360.32000000001</v>
      </c>
      <c r="L180" s="14">
        <v>354451.47</v>
      </c>
      <c r="M180" s="14">
        <v>21310</v>
      </c>
      <c r="N180" s="14">
        <v>636936.01</v>
      </c>
      <c r="O180" s="14">
        <v>2000.8</v>
      </c>
      <c r="P180" s="14">
        <v>295343.68</v>
      </c>
      <c r="Q180" s="14">
        <v>22870.19</v>
      </c>
      <c r="R180" s="14">
        <v>2807.93</v>
      </c>
      <c r="S180" s="14">
        <v>0</v>
      </c>
      <c r="T180" s="14">
        <v>0</v>
      </c>
      <c r="U180" s="21">
        <f t="shared" si="379"/>
        <v>1486080.4</v>
      </c>
    </row>
    <row r="181" spans="2:21" ht="17.25" customHeight="1" x14ac:dyDescent="0.25">
      <c r="B181" s="10" t="s">
        <v>291</v>
      </c>
      <c r="C181" s="10" t="s">
        <v>292</v>
      </c>
      <c r="D181" s="31">
        <v>50000</v>
      </c>
      <c r="E181" s="59">
        <v>0</v>
      </c>
      <c r="F181" s="14">
        <v>0</v>
      </c>
      <c r="G181" s="59">
        <f t="shared" si="403"/>
        <v>0</v>
      </c>
      <c r="H181" s="31">
        <v>50000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21">
        <f t="shared" si="379"/>
        <v>0</v>
      </c>
    </row>
    <row r="182" spans="2:21" ht="20.25" customHeight="1" x14ac:dyDescent="0.25">
      <c r="B182" s="10" t="s">
        <v>293</v>
      </c>
      <c r="C182" s="10" t="s">
        <v>294</v>
      </c>
      <c r="D182" s="31">
        <v>100000</v>
      </c>
      <c r="E182" s="59">
        <v>200000</v>
      </c>
      <c r="F182" s="14">
        <v>300000</v>
      </c>
      <c r="G182" s="59">
        <f t="shared" si="403"/>
        <v>500000</v>
      </c>
      <c r="H182" s="31">
        <v>100000</v>
      </c>
      <c r="I182" s="14">
        <v>0</v>
      </c>
      <c r="J182" s="14">
        <v>0</v>
      </c>
      <c r="K182" s="14">
        <v>13155.21</v>
      </c>
      <c r="L182" s="14">
        <v>546.15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21">
        <f t="shared" si="379"/>
        <v>13701.359999999999</v>
      </c>
    </row>
    <row r="183" spans="2:21" ht="20.25" customHeight="1" x14ac:dyDescent="0.25">
      <c r="B183" s="7" t="s">
        <v>295</v>
      </c>
      <c r="C183" s="7" t="s">
        <v>296</v>
      </c>
      <c r="D183" s="38">
        <f t="shared" ref="D183" si="404">+D184</f>
        <v>50000</v>
      </c>
      <c r="E183" s="57">
        <f t="shared" ref="E183" si="405">+E184+E185</f>
        <v>200000</v>
      </c>
      <c r="F183" s="15">
        <f t="shared" ref="F183" si="406">+F184+F185</f>
        <v>2000000</v>
      </c>
      <c r="G183" s="57">
        <f t="shared" ref="G183" si="407">+G184+G185</f>
        <v>2200000</v>
      </c>
      <c r="H183" s="38">
        <f t="shared" ref="H183" si="408">+H184</f>
        <v>50000</v>
      </c>
      <c r="I183" s="15">
        <f t="shared" ref="I183" si="409">+I184+I185</f>
        <v>0</v>
      </c>
      <c r="J183" s="15">
        <f t="shared" ref="J183:R183" si="410">+J184+J185</f>
        <v>0</v>
      </c>
      <c r="K183" s="15">
        <f t="shared" si="410"/>
        <v>0</v>
      </c>
      <c r="L183" s="15">
        <f t="shared" si="410"/>
        <v>0</v>
      </c>
      <c r="M183" s="15">
        <f t="shared" si="410"/>
        <v>0</v>
      </c>
      <c r="N183" s="15">
        <f t="shared" si="410"/>
        <v>0</v>
      </c>
      <c r="O183" s="15">
        <f t="shared" si="410"/>
        <v>0</v>
      </c>
      <c r="P183" s="15">
        <f t="shared" si="410"/>
        <v>0</v>
      </c>
      <c r="Q183" s="15">
        <f t="shared" si="410"/>
        <v>0</v>
      </c>
      <c r="R183" s="15">
        <f t="shared" si="410"/>
        <v>0</v>
      </c>
      <c r="S183" s="15">
        <f t="shared" ref="S183:T183" si="411">+S184+S185</f>
        <v>0</v>
      </c>
      <c r="T183" s="15">
        <f t="shared" si="411"/>
        <v>0</v>
      </c>
      <c r="U183" s="21">
        <f t="shared" si="379"/>
        <v>0</v>
      </c>
    </row>
    <row r="184" spans="2:21" ht="18" customHeight="1" x14ac:dyDescent="0.25">
      <c r="B184" s="10" t="s">
        <v>297</v>
      </c>
      <c r="C184" s="10" t="s">
        <v>298</v>
      </c>
      <c r="D184" s="31">
        <v>50000</v>
      </c>
      <c r="E184" s="59">
        <v>100000</v>
      </c>
      <c r="F184" s="14">
        <v>0</v>
      </c>
      <c r="G184" s="59">
        <f>+E184+F184</f>
        <v>100000</v>
      </c>
      <c r="H184" s="31">
        <v>50000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21">
        <f t="shared" si="379"/>
        <v>0</v>
      </c>
    </row>
    <row r="185" spans="2:21" ht="18" customHeight="1" x14ac:dyDescent="0.25">
      <c r="B185" s="10" t="s">
        <v>517</v>
      </c>
      <c r="C185" s="10" t="s">
        <v>518</v>
      </c>
      <c r="D185" s="31">
        <v>50000</v>
      </c>
      <c r="E185" s="59">
        <v>100000</v>
      </c>
      <c r="F185" s="14">
        <v>2000000</v>
      </c>
      <c r="G185" s="59">
        <f>+E185+F185</f>
        <v>2100000</v>
      </c>
      <c r="H185" s="31">
        <v>50000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21">
        <f t="shared" ref="U185" si="412">+SUM(I185:T185)</f>
        <v>0</v>
      </c>
    </row>
    <row r="186" spans="2:21" ht="32.25" customHeight="1" x14ac:dyDescent="0.25">
      <c r="B186" s="7" t="s">
        <v>299</v>
      </c>
      <c r="C186" s="7" t="s">
        <v>300</v>
      </c>
      <c r="D186" s="38">
        <f t="shared" ref="D186" si="413">+D187+D192</f>
        <v>12400000</v>
      </c>
      <c r="E186" s="57">
        <f>+E187+E192</f>
        <v>20800000</v>
      </c>
      <c r="F186" s="15">
        <f t="shared" ref="F186" si="414">+F187+F192</f>
        <v>40000</v>
      </c>
      <c r="G186" s="57">
        <f>+G187+G192</f>
        <v>20840000</v>
      </c>
      <c r="H186" s="38">
        <f t="shared" ref="H186:I186" si="415">+H187+H192</f>
        <v>12400000</v>
      </c>
      <c r="I186" s="15">
        <f t="shared" si="415"/>
        <v>0</v>
      </c>
      <c r="J186" s="15">
        <f t="shared" ref="J186:R186" si="416">+J187+J192</f>
        <v>4366</v>
      </c>
      <c r="K186" s="15">
        <f t="shared" si="416"/>
        <v>0</v>
      </c>
      <c r="L186" s="15">
        <f t="shared" si="416"/>
        <v>6211.08</v>
      </c>
      <c r="M186" s="15">
        <f t="shared" si="416"/>
        <v>21000.1</v>
      </c>
      <c r="N186" s="15">
        <f t="shared" si="416"/>
        <v>14788</v>
      </c>
      <c r="O186" s="15">
        <f t="shared" si="416"/>
        <v>5185496.24</v>
      </c>
      <c r="P186" s="15">
        <f t="shared" si="416"/>
        <v>0</v>
      </c>
      <c r="Q186" s="15">
        <f t="shared" si="416"/>
        <v>11273.53</v>
      </c>
      <c r="R186" s="15">
        <f t="shared" si="416"/>
        <v>76322.399999999994</v>
      </c>
      <c r="S186" s="15">
        <f t="shared" ref="S186:T186" si="417">+S187+S192</f>
        <v>0</v>
      </c>
      <c r="T186" s="15">
        <f t="shared" si="417"/>
        <v>0</v>
      </c>
      <c r="U186" s="21">
        <f t="shared" si="379"/>
        <v>5319457.3500000006</v>
      </c>
    </row>
    <row r="187" spans="2:21" ht="20.25" customHeight="1" x14ac:dyDescent="0.25">
      <c r="B187" s="7" t="s">
        <v>301</v>
      </c>
      <c r="C187" s="7" t="s">
        <v>302</v>
      </c>
      <c r="D187" s="15">
        <f t="shared" ref="D187" si="418">+D188+D190</f>
        <v>12000000</v>
      </c>
      <c r="E187" s="57">
        <f>+E188+E189+E190+E191</f>
        <v>20300000</v>
      </c>
      <c r="F187" s="15">
        <f t="shared" ref="F187" si="419">+F188+F189+F190+F191</f>
        <v>0</v>
      </c>
      <c r="G187" s="57">
        <f>+G188+G189+G190+G191</f>
        <v>20300000</v>
      </c>
      <c r="H187" s="15">
        <f t="shared" ref="H187" si="420">+H188+H190</f>
        <v>12000000</v>
      </c>
      <c r="I187" s="15">
        <f t="shared" ref="I187" si="421">+I188+I189+I190+I191</f>
        <v>0</v>
      </c>
      <c r="J187" s="15">
        <f t="shared" ref="J187:R187" si="422">+J188+J189+J190+J191</f>
        <v>0</v>
      </c>
      <c r="K187" s="15">
        <f t="shared" si="422"/>
        <v>0</v>
      </c>
      <c r="L187" s="15">
        <f t="shared" si="422"/>
        <v>1039.99</v>
      </c>
      <c r="M187" s="15">
        <f t="shared" si="422"/>
        <v>0</v>
      </c>
      <c r="N187" s="15">
        <f t="shared" si="422"/>
        <v>14788</v>
      </c>
      <c r="O187" s="15">
        <f t="shared" si="422"/>
        <v>5150000</v>
      </c>
      <c r="P187" s="15">
        <f t="shared" si="422"/>
        <v>0</v>
      </c>
      <c r="Q187" s="15">
        <f t="shared" si="422"/>
        <v>11273.53</v>
      </c>
      <c r="R187" s="15">
        <f t="shared" si="422"/>
        <v>0</v>
      </c>
      <c r="S187" s="15">
        <f t="shared" ref="S187:T187" si="423">+S188+S189+S190+S191</f>
        <v>0</v>
      </c>
      <c r="T187" s="15">
        <f t="shared" si="423"/>
        <v>0</v>
      </c>
      <c r="U187" s="21">
        <f>+SUM(I187:T187)</f>
        <v>5177101.5200000005</v>
      </c>
    </row>
    <row r="188" spans="2:21" ht="20.25" customHeight="1" x14ac:dyDescent="0.25">
      <c r="B188" s="10" t="s">
        <v>303</v>
      </c>
      <c r="C188" s="10" t="s">
        <v>304</v>
      </c>
      <c r="D188" s="31">
        <v>12000000</v>
      </c>
      <c r="E188" s="59">
        <v>100000</v>
      </c>
      <c r="F188" s="14">
        <v>0</v>
      </c>
      <c r="G188" s="59">
        <f>+E188+F188</f>
        <v>100000</v>
      </c>
      <c r="H188" s="31">
        <v>12000000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21">
        <f t="shared" si="379"/>
        <v>0</v>
      </c>
    </row>
    <row r="189" spans="2:21" ht="20.25" customHeight="1" x14ac:dyDescent="0.25">
      <c r="B189" s="10" t="s">
        <v>512</v>
      </c>
      <c r="C189" s="10" t="s">
        <v>513</v>
      </c>
      <c r="D189" s="31">
        <v>12000000</v>
      </c>
      <c r="E189" s="59">
        <v>20000000</v>
      </c>
      <c r="F189" s="14">
        <v>0</v>
      </c>
      <c r="G189" s="59">
        <f>+E189+F189</f>
        <v>20000000</v>
      </c>
      <c r="H189" s="31">
        <v>12000000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5150000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21">
        <f t="shared" ref="U189" si="424">+SUM(I189:T189)</f>
        <v>5150000</v>
      </c>
    </row>
    <row r="190" spans="2:21" ht="20.25" customHeight="1" x14ac:dyDescent="0.25">
      <c r="B190" s="10" t="s">
        <v>307</v>
      </c>
      <c r="C190" s="10" t="s">
        <v>308</v>
      </c>
      <c r="D190" s="31"/>
      <c r="E190" s="59">
        <v>100000</v>
      </c>
      <c r="F190" s="14">
        <v>0</v>
      </c>
      <c r="G190" s="59">
        <f t="shared" ref="G190:G191" si="425">+E190+F190</f>
        <v>100000</v>
      </c>
      <c r="H190" s="31"/>
      <c r="I190" s="14">
        <v>0</v>
      </c>
      <c r="J190" s="14">
        <v>0</v>
      </c>
      <c r="K190" s="14">
        <v>0</v>
      </c>
      <c r="L190" s="14">
        <v>1039.99</v>
      </c>
      <c r="M190" s="14">
        <v>0</v>
      </c>
      <c r="N190" s="14">
        <v>0</v>
      </c>
      <c r="O190" s="14">
        <v>0</v>
      </c>
      <c r="P190" s="14">
        <v>0</v>
      </c>
      <c r="Q190" s="14">
        <v>11273.53</v>
      </c>
      <c r="R190" s="14">
        <v>0</v>
      </c>
      <c r="S190" s="14">
        <v>0</v>
      </c>
      <c r="T190" s="14">
        <v>0</v>
      </c>
      <c r="U190" s="21"/>
    </row>
    <row r="191" spans="2:21" ht="20.25" customHeight="1" x14ac:dyDescent="0.25">
      <c r="B191" s="10" t="s">
        <v>505</v>
      </c>
      <c r="C191" s="10" t="s">
        <v>506</v>
      </c>
      <c r="D191" s="31"/>
      <c r="E191" s="59">
        <v>100000</v>
      </c>
      <c r="F191" s="14">
        <v>0</v>
      </c>
      <c r="G191" s="59">
        <f t="shared" si="425"/>
        <v>100000</v>
      </c>
      <c r="H191" s="31"/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14788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21"/>
    </row>
    <row r="192" spans="2:21" ht="18" customHeight="1" x14ac:dyDescent="0.25">
      <c r="B192" s="7" t="s">
        <v>305</v>
      </c>
      <c r="C192" s="7" t="s">
        <v>306</v>
      </c>
      <c r="D192" s="38">
        <f t="shared" ref="D192" si="426">+D194+D195</f>
        <v>400000</v>
      </c>
      <c r="E192" s="57">
        <f>+E194+E195+E193</f>
        <v>500000</v>
      </c>
      <c r="F192" s="57">
        <f t="shared" ref="F192" si="427">+F194+F195+F193</f>
        <v>40000</v>
      </c>
      <c r="G192" s="57">
        <f>+G194+G195+G193</f>
        <v>540000</v>
      </c>
      <c r="H192" s="38">
        <f t="shared" ref="H192" si="428">+H194+H195</f>
        <v>400000</v>
      </c>
      <c r="I192" s="15">
        <f>+I194+I195+I193</f>
        <v>0</v>
      </c>
      <c r="J192" s="15">
        <f t="shared" ref="J192:U192" si="429">+J194+J195+J193</f>
        <v>4366</v>
      </c>
      <c r="K192" s="15">
        <f t="shared" si="429"/>
        <v>0</v>
      </c>
      <c r="L192" s="15">
        <f t="shared" si="429"/>
        <v>5171.09</v>
      </c>
      <c r="M192" s="15">
        <f t="shared" si="429"/>
        <v>21000.1</v>
      </c>
      <c r="N192" s="15">
        <f t="shared" si="429"/>
        <v>0</v>
      </c>
      <c r="O192" s="15">
        <f t="shared" si="429"/>
        <v>35496.239999999998</v>
      </c>
      <c r="P192" s="15">
        <f t="shared" si="429"/>
        <v>0</v>
      </c>
      <c r="Q192" s="15">
        <f t="shared" si="429"/>
        <v>0</v>
      </c>
      <c r="R192" s="15">
        <f t="shared" si="429"/>
        <v>76322.399999999994</v>
      </c>
      <c r="S192" s="15">
        <f t="shared" si="429"/>
        <v>0</v>
      </c>
      <c r="T192" s="15">
        <f t="shared" si="429"/>
        <v>0</v>
      </c>
      <c r="U192" s="15">
        <f t="shared" si="429"/>
        <v>142355.82999999999</v>
      </c>
    </row>
    <row r="193" spans="2:21" ht="18" customHeight="1" x14ac:dyDescent="0.25">
      <c r="B193" s="10" t="s">
        <v>572</v>
      </c>
      <c r="C193" s="10" t="s">
        <v>573</v>
      </c>
      <c r="D193" s="31">
        <v>300000</v>
      </c>
      <c r="E193" s="59">
        <v>0</v>
      </c>
      <c r="F193" s="14">
        <v>40000</v>
      </c>
      <c r="G193" s="59">
        <f>+E193+F193</f>
        <v>40000</v>
      </c>
      <c r="H193" s="31">
        <v>300000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21">
        <f t="shared" ref="U193" si="430">+SUM(I193:T193)</f>
        <v>0</v>
      </c>
    </row>
    <row r="194" spans="2:21" ht="18.75" customHeight="1" x14ac:dyDescent="0.25">
      <c r="B194" s="10" t="s">
        <v>309</v>
      </c>
      <c r="C194" s="10" t="s">
        <v>310</v>
      </c>
      <c r="D194" s="31">
        <v>300000</v>
      </c>
      <c r="E194" s="59">
        <v>300000</v>
      </c>
      <c r="F194" s="14">
        <v>0</v>
      </c>
      <c r="G194" s="59">
        <f>+E194+F194</f>
        <v>300000</v>
      </c>
      <c r="H194" s="31">
        <v>300000</v>
      </c>
      <c r="I194" s="14">
        <v>0</v>
      </c>
      <c r="J194" s="14">
        <v>0</v>
      </c>
      <c r="K194" s="14">
        <v>0</v>
      </c>
      <c r="L194" s="14">
        <v>3743.9</v>
      </c>
      <c r="M194" s="14">
        <v>0</v>
      </c>
      <c r="N194" s="14">
        <v>0</v>
      </c>
      <c r="O194" s="14">
        <v>35496.239999999998</v>
      </c>
      <c r="P194" s="14">
        <v>0</v>
      </c>
      <c r="Q194" s="14">
        <v>0</v>
      </c>
      <c r="R194" s="14">
        <v>76322.399999999994</v>
      </c>
      <c r="S194" s="14">
        <v>0</v>
      </c>
      <c r="T194" s="14">
        <v>0</v>
      </c>
      <c r="U194" s="21">
        <f t="shared" ref="U194:U202" si="431">+SUM(I194:T194)</f>
        <v>115562.54</v>
      </c>
    </row>
    <row r="195" spans="2:21" ht="20.25" customHeight="1" x14ac:dyDescent="0.25">
      <c r="B195" s="10" t="s">
        <v>311</v>
      </c>
      <c r="C195" s="10" t="s">
        <v>312</v>
      </c>
      <c r="D195" s="31">
        <v>100000</v>
      </c>
      <c r="E195" s="59">
        <v>200000</v>
      </c>
      <c r="F195" s="14">
        <v>0</v>
      </c>
      <c r="G195" s="59">
        <f>+E195+F195</f>
        <v>200000</v>
      </c>
      <c r="H195" s="31">
        <v>100000</v>
      </c>
      <c r="I195" s="14">
        <v>0</v>
      </c>
      <c r="J195" s="14">
        <v>4366</v>
      </c>
      <c r="K195" s="14">
        <v>0</v>
      </c>
      <c r="L195" s="14">
        <v>1427.19</v>
      </c>
      <c r="M195" s="14">
        <v>21000.1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21">
        <f t="shared" si="431"/>
        <v>26793.29</v>
      </c>
    </row>
    <row r="196" spans="2:21" ht="20.25" customHeight="1" x14ac:dyDescent="0.25">
      <c r="B196" s="7" t="s">
        <v>313</v>
      </c>
      <c r="C196" s="7" t="s">
        <v>314</v>
      </c>
      <c r="D196" s="38">
        <f t="shared" ref="D196" si="432">+D197+D199+D201+D205+D207+D209+D212</f>
        <v>23450000</v>
      </c>
      <c r="E196" s="57">
        <f t="shared" ref="E196" si="433">+E197+E199+E201+E203+E205+E207+E209+E212</f>
        <v>32250000</v>
      </c>
      <c r="F196" s="15">
        <f t="shared" ref="F196" si="434">+F197+F199+F201+F205+F207+F209+F212+F203</f>
        <v>-12500000</v>
      </c>
      <c r="G196" s="57">
        <f t="shared" ref="G196" si="435">+G197+G199+G201+G203+G205+G207+G209+G212</f>
        <v>18750000</v>
      </c>
      <c r="H196" s="38">
        <f t="shared" ref="H196" si="436">+H197+H199+H201+H205+H207+H209+H212</f>
        <v>23450000</v>
      </c>
      <c r="I196" s="15">
        <f t="shared" ref="I196" si="437">+I197+I199+I201+I205+I207+I209+I212+I203</f>
        <v>0</v>
      </c>
      <c r="J196" s="15">
        <f t="shared" ref="J196:R196" si="438">+J197+J199+J201+J205+J207+J209+J212+J203</f>
        <v>474311.62</v>
      </c>
      <c r="K196" s="15">
        <f t="shared" si="438"/>
        <v>570031.6100000001</v>
      </c>
      <c r="L196" s="15">
        <f t="shared" si="438"/>
        <v>652247.53</v>
      </c>
      <c r="M196" s="15">
        <f t="shared" si="438"/>
        <v>727976.72</v>
      </c>
      <c r="N196" s="15">
        <f t="shared" si="438"/>
        <v>688237.73</v>
      </c>
      <c r="O196" s="15">
        <f t="shared" si="438"/>
        <v>266511.17</v>
      </c>
      <c r="P196" s="15">
        <f t="shared" si="438"/>
        <v>869759.65</v>
      </c>
      <c r="Q196" s="15">
        <f t="shared" si="438"/>
        <v>293397.75</v>
      </c>
      <c r="R196" s="15">
        <f t="shared" si="438"/>
        <v>588654.56999999995</v>
      </c>
      <c r="S196" s="15">
        <f t="shared" ref="S196:T196" si="439">+S197+S199+S201+S205+S207+S209+S212+S203</f>
        <v>0</v>
      </c>
      <c r="T196" s="15">
        <f t="shared" si="439"/>
        <v>0</v>
      </c>
      <c r="U196" s="21">
        <f t="shared" si="431"/>
        <v>5131128.3500000006</v>
      </c>
    </row>
    <row r="197" spans="2:21" ht="20.25" customHeight="1" x14ac:dyDescent="0.25">
      <c r="B197" s="7" t="s">
        <v>315</v>
      </c>
      <c r="C197" s="7" t="s">
        <v>316</v>
      </c>
      <c r="D197" s="38">
        <f t="shared" ref="D197:E197" si="440">+D198</f>
        <v>200000</v>
      </c>
      <c r="E197" s="57">
        <f t="shared" si="440"/>
        <v>1500000</v>
      </c>
      <c r="F197" s="15">
        <f t="shared" ref="F197" si="441">+F198</f>
        <v>0</v>
      </c>
      <c r="G197" s="57">
        <f t="shared" ref="G197:H197" si="442">+G198</f>
        <v>1500000</v>
      </c>
      <c r="H197" s="38">
        <f t="shared" si="442"/>
        <v>200000</v>
      </c>
      <c r="I197" s="15">
        <f t="shared" ref="I197:T197" si="443">+I198</f>
        <v>0</v>
      </c>
      <c r="J197" s="15">
        <f t="shared" si="443"/>
        <v>0</v>
      </c>
      <c r="K197" s="15">
        <f t="shared" si="443"/>
        <v>49782.96</v>
      </c>
      <c r="L197" s="15">
        <f t="shared" si="443"/>
        <v>455884.74</v>
      </c>
      <c r="M197" s="15">
        <f t="shared" si="443"/>
        <v>0</v>
      </c>
      <c r="N197" s="15">
        <f t="shared" si="443"/>
        <v>52180.78</v>
      </c>
      <c r="O197" s="15">
        <f t="shared" si="443"/>
        <v>47553.99</v>
      </c>
      <c r="P197" s="15">
        <f t="shared" si="443"/>
        <v>1947</v>
      </c>
      <c r="Q197" s="15">
        <f t="shared" si="443"/>
        <v>9191.2800000000007</v>
      </c>
      <c r="R197" s="15">
        <f t="shared" si="443"/>
        <v>0</v>
      </c>
      <c r="S197" s="15">
        <f t="shared" si="443"/>
        <v>0</v>
      </c>
      <c r="T197" s="15">
        <f t="shared" si="443"/>
        <v>0</v>
      </c>
      <c r="U197" s="21">
        <f t="shared" si="431"/>
        <v>616540.75</v>
      </c>
    </row>
    <row r="198" spans="2:21" ht="20.25" customHeight="1" x14ac:dyDescent="0.25">
      <c r="B198" s="10" t="s">
        <v>317</v>
      </c>
      <c r="C198" s="10" t="s">
        <v>487</v>
      </c>
      <c r="D198" s="31">
        <v>200000</v>
      </c>
      <c r="E198" s="59">
        <v>1500000</v>
      </c>
      <c r="F198" s="14">
        <v>0</v>
      </c>
      <c r="G198" s="59">
        <f>+E198+F198</f>
        <v>1500000</v>
      </c>
      <c r="H198" s="31">
        <v>200000</v>
      </c>
      <c r="I198" s="14">
        <v>0</v>
      </c>
      <c r="J198" s="14">
        <v>0</v>
      </c>
      <c r="K198" s="14">
        <v>49782.96</v>
      </c>
      <c r="L198" s="14">
        <v>455884.74</v>
      </c>
      <c r="M198" s="14">
        <v>0</v>
      </c>
      <c r="N198" s="14">
        <v>52180.78</v>
      </c>
      <c r="O198" s="14">
        <v>47553.99</v>
      </c>
      <c r="P198" s="14">
        <v>1947</v>
      </c>
      <c r="Q198" s="14">
        <v>9191.2800000000007</v>
      </c>
      <c r="R198" s="14">
        <v>0</v>
      </c>
      <c r="S198" s="14">
        <v>0</v>
      </c>
      <c r="T198" s="14">
        <v>0</v>
      </c>
      <c r="U198" s="21">
        <f t="shared" si="431"/>
        <v>616540.75</v>
      </c>
    </row>
    <row r="199" spans="2:21" ht="33" customHeight="1" x14ac:dyDescent="0.25">
      <c r="B199" s="7" t="s">
        <v>318</v>
      </c>
      <c r="C199" s="7" t="s">
        <v>319</v>
      </c>
      <c r="D199" s="38">
        <f t="shared" ref="D199:E199" si="444">+D200</f>
        <v>18500000</v>
      </c>
      <c r="E199" s="57">
        <f t="shared" si="444"/>
        <v>15000000</v>
      </c>
      <c r="F199" s="15">
        <f t="shared" ref="F199" si="445">+F200</f>
        <v>-8000000</v>
      </c>
      <c r="G199" s="57">
        <f t="shared" ref="G199:H199" si="446">+G200</f>
        <v>7000000</v>
      </c>
      <c r="H199" s="38">
        <f t="shared" si="446"/>
        <v>18500000</v>
      </c>
      <c r="I199" s="15">
        <f t="shared" ref="I199:T199" si="447">+I200</f>
        <v>0</v>
      </c>
      <c r="J199" s="15">
        <f t="shared" si="447"/>
        <v>473367.62</v>
      </c>
      <c r="K199" s="15">
        <f t="shared" si="447"/>
        <v>381685.93</v>
      </c>
      <c r="L199" s="15">
        <f t="shared" si="447"/>
        <v>85973.61</v>
      </c>
      <c r="M199" s="15">
        <f t="shared" si="447"/>
        <v>100090.08</v>
      </c>
      <c r="N199" s="15">
        <f t="shared" si="447"/>
        <v>84834.94</v>
      </c>
      <c r="O199" s="15">
        <f t="shared" si="447"/>
        <v>84731</v>
      </c>
      <c r="P199" s="15">
        <f t="shared" si="447"/>
        <v>251377.25</v>
      </c>
      <c r="Q199" s="15">
        <f t="shared" si="447"/>
        <v>14696</v>
      </c>
      <c r="R199" s="15">
        <f t="shared" si="447"/>
        <v>70191.72</v>
      </c>
      <c r="S199" s="15">
        <f t="shared" si="447"/>
        <v>0</v>
      </c>
      <c r="T199" s="15">
        <f t="shared" si="447"/>
        <v>0</v>
      </c>
      <c r="U199" s="21">
        <f t="shared" si="431"/>
        <v>1546948.15</v>
      </c>
    </row>
    <row r="200" spans="2:21" ht="20.25" customHeight="1" x14ac:dyDescent="0.25">
      <c r="B200" s="10" t="s">
        <v>320</v>
      </c>
      <c r="C200" s="10" t="s">
        <v>321</v>
      </c>
      <c r="D200" s="31">
        <v>18500000</v>
      </c>
      <c r="E200" s="59">
        <v>15000000</v>
      </c>
      <c r="F200" s="14">
        <v>-8000000</v>
      </c>
      <c r="G200" s="59">
        <f>+E200+F200</f>
        <v>7000000</v>
      </c>
      <c r="H200" s="31">
        <v>18500000</v>
      </c>
      <c r="I200" s="14">
        <v>0</v>
      </c>
      <c r="J200" s="14">
        <v>473367.62</v>
      </c>
      <c r="K200" s="14">
        <v>381685.93</v>
      </c>
      <c r="L200" s="14">
        <v>85973.61</v>
      </c>
      <c r="M200" s="14">
        <v>100090.08</v>
      </c>
      <c r="N200" s="14">
        <v>84834.94</v>
      </c>
      <c r="O200" s="14">
        <v>84731</v>
      </c>
      <c r="P200" s="14">
        <v>251377.25</v>
      </c>
      <c r="Q200" s="14">
        <v>14696</v>
      </c>
      <c r="R200" s="14">
        <v>70191.72</v>
      </c>
      <c r="S200" s="14">
        <v>0</v>
      </c>
      <c r="T200" s="14">
        <v>0</v>
      </c>
      <c r="U200" s="21">
        <f t="shared" si="431"/>
        <v>1546948.15</v>
      </c>
    </row>
    <row r="201" spans="2:21" ht="20.25" customHeight="1" x14ac:dyDescent="0.25">
      <c r="B201" s="7" t="s">
        <v>322</v>
      </c>
      <c r="C201" s="7" t="s">
        <v>323</v>
      </c>
      <c r="D201" s="38">
        <f t="shared" ref="D201:E203" si="448">+D202</f>
        <v>600000</v>
      </c>
      <c r="E201" s="57">
        <f t="shared" si="448"/>
        <v>350000</v>
      </c>
      <c r="F201" s="15">
        <f t="shared" ref="F201:F203" si="449">+F202</f>
        <v>0</v>
      </c>
      <c r="G201" s="57">
        <f t="shared" ref="G201:H203" si="450">+G202</f>
        <v>350000</v>
      </c>
      <c r="H201" s="38">
        <f t="shared" si="450"/>
        <v>600000</v>
      </c>
      <c r="I201" s="15">
        <f t="shared" ref="I201:T203" si="451">+I202</f>
        <v>0</v>
      </c>
      <c r="J201" s="15">
        <f t="shared" si="451"/>
        <v>0</v>
      </c>
      <c r="K201" s="15">
        <f t="shared" si="451"/>
        <v>0</v>
      </c>
      <c r="L201" s="15">
        <f t="shared" si="451"/>
        <v>344.09</v>
      </c>
      <c r="M201" s="15">
        <f t="shared" si="451"/>
        <v>50740</v>
      </c>
      <c r="N201" s="15">
        <f t="shared" si="451"/>
        <v>2026.2</v>
      </c>
      <c r="O201" s="15">
        <f t="shared" si="451"/>
        <v>0</v>
      </c>
      <c r="P201" s="15">
        <f t="shared" si="451"/>
        <v>0</v>
      </c>
      <c r="Q201" s="15">
        <f t="shared" si="451"/>
        <v>0</v>
      </c>
      <c r="R201" s="15">
        <f t="shared" si="451"/>
        <v>0</v>
      </c>
      <c r="S201" s="15">
        <f t="shared" si="451"/>
        <v>0</v>
      </c>
      <c r="T201" s="15">
        <f t="shared" si="451"/>
        <v>0</v>
      </c>
      <c r="U201" s="21">
        <f t="shared" si="431"/>
        <v>53110.289999999994</v>
      </c>
    </row>
    <row r="202" spans="2:21" ht="20.25" customHeight="1" x14ac:dyDescent="0.25">
      <c r="B202" s="10" t="s">
        <v>324</v>
      </c>
      <c r="C202" s="10" t="s">
        <v>325</v>
      </c>
      <c r="D202" s="31">
        <v>600000</v>
      </c>
      <c r="E202" s="59">
        <v>350000</v>
      </c>
      <c r="F202" s="14">
        <v>0</v>
      </c>
      <c r="G202" s="59">
        <f>+E202+F202</f>
        <v>350000</v>
      </c>
      <c r="H202" s="31">
        <v>600000</v>
      </c>
      <c r="I202" s="14">
        <v>0</v>
      </c>
      <c r="J202" s="14">
        <v>0</v>
      </c>
      <c r="K202" s="14">
        <v>0</v>
      </c>
      <c r="L202" s="14">
        <v>344.09</v>
      </c>
      <c r="M202" s="14">
        <v>50740</v>
      </c>
      <c r="N202" s="14">
        <v>2026.2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21">
        <f t="shared" si="431"/>
        <v>53110.289999999994</v>
      </c>
    </row>
    <row r="203" spans="2:21" ht="32.25" customHeight="1" x14ac:dyDescent="0.25">
      <c r="B203" s="7" t="s">
        <v>489</v>
      </c>
      <c r="C203" s="7" t="s">
        <v>490</v>
      </c>
      <c r="D203" s="38">
        <f t="shared" si="448"/>
        <v>600000</v>
      </c>
      <c r="E203" s="57">
        <f t="shared" si="448"/>
        <v>100000</v>
      </c>
      <c r="F203" s="15">
        <f t="shared" si="449"/>
        <v>0</v>
      </c>
      <c r="G203" s="57">
        <f t="shared" ref="G203" si="452">+G204</f>
        <v>100000</v>
      </c>
      <c r="H203" s="38">
        <f t="shared" si="450"/>
        <v>600000</v>
      </c>
      <c r="I203" s="15">
        <f t="shared" si="451"/>
        <v>0</v>
      </c>
      <c r="J203" s="15">
        <f t="shared" si="451"/>
        <v>944</v>
      </c>
      <c r="K203" s="15">
        <f t="shared" si="451"/>
        <v>0</v>
      </c>
      <c r="L203" s="15">
        <f t="shared" si="451"/>
        <v>0</v>
      </c>
      <c r="M203" s="15">
        <f t="shared" si="451"/>
        <v>9421.1200000000008</v>
      </c>
      <c r="N203" s="15">
        <f t="shared" si="451"/>
        <v>0</v>
      </c>
      <c r="O203" s="15">
        <f t="shared" si="451"/>
        <v>0</v>
      </c>
      <c r="P203" s="15">
        <f t="shared" si="451"/>
        <v>0</v>
      </c>
      <c r="Q203" s="15">
        <f t="shared" si="451"/>
        <v>0</v>
      </c>
      <c r="R203" s="15">
        <f t="shared" si="451"/>
        <v>0</v>
      </c>
      <c r="S203" s="15">
        <f t="shared" si="451"/>
        <v>0</v>
      </c>
      <c r="T203" s="15">
        <f t="shared" si="451"/>
        <v>0</v>
      </c>
      <c r="U203" s="21"/>
    </row>
    <row r="204" spans="2:21" ht="21" customHeight="1" x14ac:dyDescent="0.25">
      <c r="B204" s="10" t="s">
        <v>491</v>
      </c>
      <c r="C204" s="10" t="s">
        <v>490</v>
      </c>
      <c r="D204" s="31">
        <v>600000</v>
      </c>
      <c r="E204" s="59">
        <v>100000</v>
      </c>
      <c r="F204" s="14">
        <v>0</v>
      </c>
      <c r="G204" s="59">
        <f>+E204+F204</f>
        <v>100000</v>
      </c>
      <c r="H204" s="31">
        <v>600000</v>
      </c>
      <c r="I204" s="14">
        <v>0</v>
      </c>
      <c r="J204" s="14">
        <v>944</v>
      </c>
      <c r="K204" s="14">
        <v>0</v>
      </c>
      <c r="L204" s="14">
        <v>0</v>
      </c>
      <c r="M204" s="14">
        <v>9421.1200000000008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21"/>
    </row>
    <row r="205" spans="2:21" ht="19.5" customHeight="1" x14ac:dyDescent="0.25">
      <c r="B205" s="7" t="s">
        <v>326</v>
      </c>
      <c r="C205" s="7" t="s">
        <v>327</v>
      </c>
      <c r="D205" s="38">
        <f t="shared" ref="D205:E205" si="453">+D206</f>
        <v>50000</v>
      </c>
      <c r="E205" s="57">
        <f t="shared" si="453"/>
        <v>1400000</v>
      </c>
      <c r="F205" s="15">
        <f t="shared" ref="F205" si="454">+F206</f>
        <v>0</v>
      </c>
      <c r="G205" s="57">
        <f t="shared" ref="G205:H205" si="455">+G206</f>
        <v>1400000</v>
      </c>
      <c r="H205" s="38">
        <f t="shared" si="455"/>
        <v>50000</v>
      </c>
      <c r="I205" s="15">
        <f t="shared" ref="I205:T205" si="456">+I206</f>
        <v>0</v>
      </c>
      <c r="J205" s="15">
        <f t="shared" si="456"/>
        <v>0</v>
      </c>
      <c r="K205" s="15">
        <f t="shared" si="456"/>
        <v>61909.760000000002</v>
      </c>
      <c r="L205" s="15">
        <f t="shared" si="456"/>
        <v>5959</v>
      </c>
      <c r="M205" s="15">
        <f t="shared" si="456"/>
        <v>0</v>
      </c>
      <c r="N205" s="15">
        <f t="shared" si="456"/>
        <v>11089.64</v>
      </c>
      <c r="O205" s="15">
        <f t="shared" si="456"/>
        <v>83780</v>
      </c>
      <c r="P205" s="15">
        <f t="shared" si="456"/>
        <v>0</v>
      </c>
      <c r="Q205" s="15">
        <f t="shared" si="456"/>
        <v>0</v>
      </c>
      <c r="R205" s="15">
        <f t="shared" si="456"/>
        <v>0</v>
      </c>
      <c r="S205" s="15">
        <f t="shared" si="456"/>
        <v>0</v>
      </c>
      <c r="T205" s="15">
        <f t="shared" si="456"/>
        <v>0</v>
      </c>
      <c r="U205" s="21">
        <f t="shared" ref="U205:U235" si="457">+SUM(I205:T205)</f>
        <v>162738.40000000002</v>
      </c>
    </row>
    <row r="206" spans="2:21" ht="20.25" customHeight="1" x14ac:dyDescent="0.25">
      <c r="B206" s="10" t="s">
        <v>328</v>
      </c>
      <c r="C206" s="10" t="s">
        <v>327</v>
      </c>
      <c r="D206" s="31">
        <v>50000</v>
      </c>
      <c r="E206" s="59">
        <v>1400000</v>
      </c>
      <c r="F206" s="14">
        <v>0</v>
      </c>
      <c r="G206" s="59">
        <f>+E206+F206</f>
        <v>1400000</v>
      </c>
      <c r="H206" s="31">
        <v>50000</v>
      </c>
      <c r="I206" s="14">
        <v>0</v>
      </c>
      <c r="J206" s="14">
        <v>0</v>
      </c>
      <c r="K206" s="14">
        <v>61909.760000000002</v>
      </c>
      <c r="L206" s="14">
        <v>5959</v>
      </c>
      <c r="M206" s="14">
        <v>0</v>
      </c>
      <c r="N206" s="14">
        <v>11089.64</v>
      </c>
      <c r="O206" s="14">
        <v>83780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21">
        <f t="shared" si="457"/>
        <v>162738.40000000002</v>
      </c>
    </row>
    <row r="207" spans="2:21" ht="20.25" customHeight="1" x14ac:dyDescent="0.25">
      <c r="B207" s="7" t="s">
        <v>329</v>
      </c>
      <c r="C207" s="7" t="s">
        <v>330</v>
      </c>
      <c r="D207" s="38">
        <f t="shared" ref="D207:E207" si="458">+D208</f>
        <v>500000</v>
      </c>
      <c r="E207" s="57">
        <f t="shared" si="458"/>
        <v>1000000</v>
      </c>
      <c r="F207" s="15">
        <f t="shared" ref="F207" si="459">+F208</f>
        <v>0</v>
      </c>
      <c r="G207" s="57">
        <f t="shared" ref="G207:H207" si="460">+G208</f>
        <v>1000000</v>
      </c>
      <c r="H207" s="38">
        <f t="shared" si="460"/>
        <v>500000</v>
      </c>
      <c r="I207" s="15">
        <f t="shared" ref="I207:T207" si="461">+I208</f>
        <v>0</v>
      </c>
      <c r="J207" s="15">
        <f t="shared" si="461"/>
        <v>0</v>
      </c>
      <c r="K207" s="15">
        <f t="shared" si="461"/>
        <v>0</v>
      </c>
      <c r="L207" s="15">
        <f t="shared" si="461"/>
        <v>12213.12</v>
      </c>
      <c r="M207" s="15">
        <f t="shared" si="461"/>
        <v>0</v>
      </c>
      <c r="N207" s="15">
        <f t="shared" si="461"/>
        <v>3396.57</v>
      </c>
      <c r="O207" s="15">
        <f t="shared" si="461"/>
        <v>12876.28</v>
      </c>
      <c r="P207" s="15">
        <f t="shared" si="461"/>
        <v>3920.01</v>
      </c>
      <c r="Q207" s="15">
        <f t="shared" si="461"/>
        <v>23212.84</v>
      </c>
      <c r="R207" s="15">
        <f t="shared" si="461"/>
        <v>171000.05</v>
      </c>
      <c r="S207" s="15">
        <f t="shared" si="461"/>
        <v>0</v>
      </c>
      <c r="T207" s="15">
        <f t="shared" si="461"/>
        <v>0</v>
      </c>
      <c r="U207" s="21">
        <f t="shared" si="457"/>
        <v>226618.87</v>
      </c>
    </row>
    <row r="208" spans="2:21" ht="20.25" customHeight="1" x14ac:dyDescent="0.25">
      <c r="B208" s="10" t="s">
        <v>331</v>
      </c>
      <c r="C208" s="10" t="s">
        <v>330</v>
      </c>
      <c r="D208" s="31">
        <v>500000</v>
      </c>
      <c r="E208" s="59">
        <v>1000000</v>
      </c>
      <c r="F208" s="14">
        <v>0</v>
      </c>
      <c r="G208" s="59">
        <f>+E208+F208</f>
        <v>1000000</v>
      </c>
      <c r="H208" s="31">
        <v>500000</v>
      </c>
      <c r="I208" s="14">
        <v>0</v>
      </c>
      <c r="J208" s="14">
        <v>0</v>
      </c>
      <c r="K208" s="14">
        <v>0</v>
      </c>
      <c r="L208" s="14">
        <v>12213.12</v>
      </c>
      <c r="M208" s="14">
        <v>0</v>
      </c>
      <c r="N208" s="14">
        <v>3396.57</v>
      </c>
      <c r="O208" s="14">
        <v>12876.28</v>
      </c>
      <c r="P208" s="14">
        <v>3920.01</v>
      </c>
      <c r="Q208" s="14">
        <v>23212.84</v>
      </c>
      <c r="R208" s="14">
        <v>171000.05</v>
      </c>
      <c r="S208" s="14">
        <v>0</v>
      </c>
      <c r="T208" s="14">
        <v>0</v>
      </c>
      <c r="U208" s="21">
        <f t="shared" si="457"/>
        <v>226618.87</v>
      </c>
    </row>
    <row r="209" spans="2:23" ht="20.25" customHeight="1" x14ac:dyDescent="0.25">
      <c r="B209" s="7" t="s">
        <v>332</v>
      </c>
      <c r="C209" s="7" t="s">
        <v>333</v>
      </c>
      <c r="D209" s="38">
        <f t="shared" ref="D209:E209" si="462">+D210+D211</f>
        <v>1000000</v>
      </c>
      <c r="E209" s="57">
        <f t="shared" si="462"/>
        <v>6500000</v>
      </c>
      <c r="F209" s="15">
        <f t="shared" ref="F209" si="463">+F210+F211</f>
        <v>-4000000</v>
      </c>
      <c r="G209" s="57">
        <f t="shared" ref="G209:I209" si="464">+G210+G211</f>
        <v>2500000</v>
      </c>
      <c r="H209" s="38">
        <f t="shared" si="464"/>
        <v>1000000</v>
      </c>
      <c r="I209" s="15">
        <f t="shared" si="464"/>
        <v>0</v>
      </c>
      <c r="J209" s="15">
        <f t="shared" ref="J209:R209" si="465">+J210+J211</f>
        <v>0</v>
      </c>
      <c r="K209" s="15">
        <f t="shared" si="465"/>
        <v>477.9</v>
      </c>
      <c r="L209" s="15">
        <f t="shared" si="465"/>
        <v>80353.040000000008</v>
      </c>
      <c r="M209" s="15">
        <f t="shared" si="465"/>
        <v>98041.600000000006</v>
      </c>
      <c r="N209" s="15">
        <f t="shared" si="465"/>
        <v>59868.33</v>
      </c>
      <c r="O209" s="15">
        <f t="shared" si="465"/>
        <v>36819.89</v>
      </c>
      <c r="P209" s="15">
        <f t="shared" si="465"/>
        <v>0</v>
      </c>
      <c r="Q209" s="15">
        <f t="shared" si="465"/>
        <v>11255</v>
      </c>
      <c r="R209" s="15">
        <f t="shared" si="465"/>
        <v>0</v>
      </c>
      <c r="S209" s="15">
        <f t="shared" ref="S209" si="466">+S210+S211</f>
        <v>0</v>
      </c>
      <c r="T209" s="15">
        <f t="shared" ref="T209" si="467">+T210+T211</f>
        <v>0</v>
      </c>
      <c r="U209" s="21">
        <f t="shared" si="457"/>
        <v>286815.76</v>
      </c>
    </row>
    <row r="210" spans="2:23" ht="20.25" customHeight="1" x14ac:dyDescent="0.25">
      <c r="B210" s="10" t="s">
        <v>334</v>
      </c>
      <c r="C210" s="10" t="s">
        <v>335</v>
      </c>
      <c r="D210" s="31">
        <v>500000</v>
      </c>
      <c r="E210" s="59">
        <v>5000000</v>
      </c>
      <c r="F210" s="14">
        <v>-4000000</v>
      </c>
      <c r="G210" s="59">
        <f>+E210+F210</f>
        <v>1000000</v>
      </c>
      <c r="H210" s="31">
        <v>500000</v>
      </c>
      <c r="I210" s="14">
        <v>0</v>
      </c>
      <c r="J210" s="14">
        <v>0</v>
      </c>
      <c r="K210" s="14">
        <v>0</v>
      </c>
      <c r="L210" s="14">
        <v>78823.05</v>
      </c>
      <c r="M210" s="14">
        <v>30090</v>
      </c>
      <c r="N210" s="14">
        <v>0</v>
      </c>
      <c r="O210" s="14">
        <v>0</v>
      </c>
      <c r="P210" s="14">
        <v>0</v>
      </c>
      <c r="Q210" s="14">
        <v>11255</v>
      </c>
      <c r="R210" s="14">
        <v>0</v>
      </c>
      <c r="S210" s="14">
        <v>0</v>
      </c>
      <c r="T210" s="14">
        <v>0</v>
      </c>
      <c r="U210" s="21">
        <f t="shared" si="457"/>
        <v>120168.05</v>
      </c>
    </row>
    <row r="211" spans="2:23" ht="20.25" customHeight="1" x14ac:dyDescent="0.25">
      <c r="B211" s="10" t="s">
        <v>336</v>
      </c>
      <c r="C211" s="10" t="s">
        <v>337</v>
      </c>
      <c r="D211" s="31">
        <v>500000</v>
      </c>
      <c r="E211" s="59">
        <v>1500000</v>
      </c>
      <c r="F211" s="14">
        <v>0</v>
      </c>
      <c r="G211" s="59">
        <f>+E211+F211</f>
        <v>1500000</v>
      </c>
      <c r="H211" s="31">
        <v>500000</v>
      </c>
      <c r="I211" s="14">
        <v>0</v>
      </c>
      <c r="J211" s="14">
        <v>0</v>
      </c>
      <c r="K211" s="14">
        <v>477.9</v>
      </c>
      <c r="L211" s="14">
        <v>1529.99</v>
      </c>
      <c r="M211" s="14">
        <v>67951.600000000006</v>
      </c>
      <c r="N211" s="14">
        <v>59868.33</v>
      </c>
      <c r="O211" s="14">
        <v>36819.89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21">
        <f t="shared" si="457"/>
        <v>166647.71000000002</v>
      </c>
    </row>
    <row r="212" spans="2:23" ht="31.5" customHeight="1" x14ac:dyDescent="0.25">
      <c r="B212" s="7" t="s">
        <v>338</v>
      </c>
      <c r="C212" s="7" t="s">
        <v>339</v>
      </c>
      <c r="D212" s="38">
        <f>+SUM(D213:D216)</f>
        <v>2600000</v>
      </c>
      <c r="E212" s="57">
        <f>+SUM(E213:E216)</f>
        <v>6400000</v>
      </c>
      <c r="F212" s="15">
        <f t="shared" ref="F212" si="468">+SUM(F213:F216)</f>
        <v>-500000</v>
      </c>
      <c r="G212" s="57">
        <f t="shared" ref="G212" si="469">+SUM(G213:G216)</f>
        <v>4900000</v>
      </c>
      <c r="H212" s="38">
        <f>+SUM(H213:H216)</f>
        <v>2600000</v>
      </c>
      <c r="I212" s="15">
        <f t="shared" ref="I212" si="470">+SUM(I213:I216)</f>
        <v>0</v>
      </c>
      <c r="J212" s="15">
        <f t="shared" ref="J212:R212" si="471">+SUM(J213:J216)</f>
        <v>0</v>
      </c>
      <c r="K212" s="15">
        <f t="shared" si="471"/>
        <v>76175.06</v>
      </c>
      <c r="L212" s="15">
        <f t="shared" si="471"/>
        <v>11519.93</v>
      </c>
      <c r="M212" s="15">
        <f t="shared" si="471"/>
        <v>469683.92</v>
      </c>
      <c r="N212" s="15">
        <f t="shared" si="471"/>
        <v>474841.27</v>
      </c>
      <c r="O212" s="15">
        <f t="shared" si="471"/>
        <v>750.01</v>
      </c>
      <c r="P212" s="15">
        <f t="shared" si="471"/>
        <v>612515.39</v>
      </c>
      <c r="Q212" s="15">
        <f>+SUM(Q213:Q216)</f>
        <v>235042.63</v>
      </c>
      <c r="R212" s="15">
        <f t="shared" si="471"/>
        <v>347462.8</v>
      </c>
      <c r="S212" s="15">
        <f t="shared" ref="S212" si="472">+SUM(S213:S216)</f>
        <v>0</v>
      </c>
      <c r="T212" s="15">
        <f t="shared" ref="T212" si="473">+SUM(T213:T216)</f>
        <v>0</v>
      </c>
      <c r="U212" s="21">
        <f t="shared" si="457"/>
        <v>2227991.0099999998</v>
      </c>
    </row>
    <row r="213" spans="2:23" ht="20.25" customHeight="1" x14ac:dyDescent="0.25">
      <c r="B213" s="10" t="s">
        <v>340</v>
      </c>
      <c r="C213" s="10" t="s">
        <v>341</v>
      </c>
      <c r="D213" s="31">
        <v>50000</v>
      </c>
      <c r="E213" s="59">
        <v>100000</v>
      </c>
      <c r="F213" s="14">
        <v>0</v>
      </c>
      <c r="G213" s="59">
        <f>+E213+F213</f>
        <v>100000</v>
      </c>
      <c r="H213" s="31">
        <v>50000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21">
        <f t="shared" si="457"/>
        <v>0</v>
      </c>
    </row>
    <row r="214" spans="2:23" ht="20.25" customHeight="1" x14ac:dyDescent="0.25">
      <c r="B214" s="10" t="s">
        <v>342</v>
      </c>
      <c r="C214" s="10" t="s">
        <v>343</v>
      </c>
      <c r="D214" s="31">
        <v>0</v>
      </c>
      <c r="E214" s="59">
        <v>1000000</v>
      </c>
      <c r="F214" s="14">
        <v>0</v>
      </c>
      <c r="G214" s="59">
        <v>0</v>
      </c>
      <c r="H214" s="31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21">
        <f t="shared" si="457"/>
        <v>0</v>
      </c>
    </row>
    <row r="215" spans="2:23" ht="20.25" customHeight="1" x14ac:dyDescent="0.25">
      <c r="B215" s="10" t="s">
        <v>344</v>
      </c>
      <c r="C215" s="10" t="s">
        <v>345</v>
      </c>
      <c r="D215" s="31">
        <v>600000</v>
      </c>
      <c r="E215" s="59">
        <v>2300000</v>
      </c>
      <c r="F215" s="14">
        <v>-500000</v>
      </c>
      <c r="G215" s="59">
        <f>+E215+F215</f>
        <v>1800000</v>
      </c>
      <c r="H215" s="31">
        <v>600000</v>
      </c>
      <c r="I215" s="14">
        <v>0</v>
      </c>
      <c r="J215" s="14">
        <v>0</v>
      </c>
      <c r="K215" s="14">
        <v>22302</v>
      </c>
      <c r="L215" s="14">
        <v>0</v>
      </c>
      <c r="M215" s="14">
        <v>118064</v>
      </c>
      <c r="N215" s="14">
        <v>33403.269999999997</v>
      </c>
      <c r="O215" s="14">
        <v>0</v>
      </c>
      <c r="P215" s="14">
        <v>221050.39</v>
      </c>
      <c r="Q215" s="14">
        <v>212817.19</v>
      </c>
      <c r="R215" s="14">
        <v>22490.799999999999</v>
      </c>
      <c r="S215" s="14">
        <v>0</v>
      </c>
      <c r="T215" s="14">
        <v>0</v>
      </c>
      <c r="U215" s="21">
        <f t="shared" si="457"/>
        <v>630127.65000000014</v>
      </c>
    </row>
    <row r="216" spans="2:23" ht="30.75" customHeight="1" x14ac:dyDescent="0.25">
      <c r="B216" s="10" t="s">
        <v>346</v>
      </c>
      <c r="C216" s="10" t="s">
        <v>347</v>
      </c>
      <c r="D216" s="31">
        <v>1950000</v>
      </c>
      <c r="E216" s="59">
        <v>3000000</v>
      </c>
      <c r="F216" s="44">
        <v>0</v>
      </c>
      <c r="G216" s="59">
        <f>+E216+F216</f>
        <v>3000000</v>
      </c>
      <c r="H216" s="31">
        <v>1950000</v>
      </c>
      <c r="I216" s="44">
        <v>0</v>
      </c>
      <c r="J216" s="44">
        <v>0</v>
      </c>
      <c r="K216" s="44">
        <v>53873.06</v>
      </c>
      <c r="L216" s="44">
        <v>11519.93</v>
      </c>
      <c r="M216" s="44">
        <v>351619.92</v>
      </c>
      <c r="N216" s="44">
        <v>441438</v>
      </c>
      <c r="O216" s="44">
        <v>750.01</v>
      </c>
      <c r="P216" s="44">
        <v>391465</v>
      </c>
      <c r="Q216" s="44">
        <v>22225.439999999999</v>
      </c>
      <c r="R216" s="44">
        <v>324972</v>
      </c>
      <c r="S216" s="44">
        <v>0</v>
      </c>
      <c r="T216" s="44">
        <v>0</v>
      </c>
      <c r="U216" s="45">
        <f t="shared" si="457"/>
        <v>1597863.3599999999</v>
      </c>
    </row>
    <row r="217" spans="2:23" ht="17.25" customHeight="1" x14ac:dyDescent="0.25">
      <c r="B217" s="9">
        <v>2.4</v>
      </c>
      <c r="C217" s="7" t="s">
        <v>348</v>
      </c>
      <c r="D217" s="33" t="e">
        <f t="shared" ref="D217:E219" si="474">+D218</f>
        <v>#REF!</v>
      </c>
      <c r="E217" s="15">
        <f t="shared" si="474"/>
        <v>0</v>
      </c>
      <c r="F217" s="15">
        <f t="shared" ref="F217:F219" si="475">+F218</f>
        <v>0</v>
      </c>
      <c r="G217" s="57">
        <f>+G220</f>
        <v>0</v>
      </c>
      <c r="H217" s="33" t="e">
        <f t="shared" ref="H217:H218" si="476">+H218</f>
        <v>#REF!</v>
      </c>
      <c r="I217" s="15">
        <f t="shared" ref="I217:U219" si="477">+I218</f>
        <v>0</v>
      </c>
      <c r="J217" s="15">
        <f t="shared" si="477"/>
        <v>0</v>
      </c>
      <c r="K217" s="15">
        <f t="shared" si="477"/>
        <v>0</v>
      </c>
      <c r="L217" s="15">
        <f t="shared" si="477"/>
        <v>0</v>
      </c>
      <c r="M217" s="15">
        <f t="shared" si="477"/>
        <v>0</v>
      </c>
      <c r="N217" s="15">
        <f t="shared" si="477"/>
        <v>0</v>
      </c>
      <c r="O217" s="15">
        <f t="shared" si="477"/>
        <v>0</v>
      </c>
      <c r="P217" s="15">
        <f t="shared" si="477"/>
        <v>0</v>
      </c>
      <c r="Q217" s="15">
        <f t="shared" si="477"/>
        <v>0</v>
      </c>
      <c r="R217" s="15">
        <f t="shared" si="477"/>
        <v>0</v>
      </c>
      <c r="S217" s="15">
        <f t="shared" si="477"/>
        <v>0</v>
      </c>
      <c r="T217" s="15">
        <f t="shared" si="477"/>
        <v>0</v>
      </c>
      <c r="U217" s="20">
        <f t="shared" si="457"/>
        <v>0</v>
      </c>
    </row>
    <row r="218" spans="2:23" ht="17.25" customHeight="1" x14ac:dyDescent="0.25">
      <c r="B218" s="7" t="s">
        <v>527</v>
      </c>
      <c r="C218" s="7" t="s">
        <v>531</v>
      </c>
      <c r="D218" s="39" t="e">
        <f t="shared" si="474"/>
        <v>#REF!</v>
      </c>
      <c r="E218" s="15">
        <f t="shared" si="474"/>
        <v>0</v>
      </c>
      <c r="F218" s="15">
        <f t="shared" si="475"/>
        <v>0</v>
      </c>
      <c r="G218" s="57">
        <f>+G219</f>
        <v>0</v>
      </c>
      <c r="H218" s="39" t="e">
        <f t="shared" si="476"/>
        <v>#REF!</v>
      </c>
      <c r="I218" s="15">
        <f t="shared" si="477"/>
        <v>0</v>
      </c>
      <c r="J218" s="15">
        <f t="shared" si="477"/>
        <v>0</v>
      </c>
      <c r="K218" s="15">
        <f t="shared" si="477"/>
        <v>0</v>
      </c>
      <c r="L218" s="15">
        <f t="shared" si="477"/>
        <v>0</v>
      </c>
      <c r="M218" s="15">
        <f t="shared" si="477"/>
        <v>0</v>
      </c>
      <c r="N218" s="15">
        <f t="shared" si="477"/>
        <v>0</v>
      </c>
      <c r="O218" s="15">
        <f t="shared" si="477"/>
        <v>0</v>
      </c>
      <c r="P218" s="15">
        <f t="shared" si="477"/>
        <v>0</v>
      </c>
      <c r="Q218" s="15">
        <f t="shared" si="477"/>
        <v>0</v>
      </c>
      <c r="R218" s="15">
        <f t="shared" si="477"/>
        <v>0</v>
      </c>
      <c r="S218" s="15">
        <f t="shared" si="477"/>
        <v>0</v>
      </c>
      <c r="T218" s="15">
        <f t="shared" si="477"/>
        <v>0</v>
      </c>
      <c r="U218" s="20">
        <f t="shared" si="457"/>
        <v>0</v>
      </c>
    </row>
    <row r="219" spans="2:23" ht="17.25" customHeight="1" x14ac:dyDescent="0.25">
      <c r="B219" s="7" t="s">
        <v>528</v>
      </c>
      <c r="C219" s="7" t="s">
        <v>530</v>
      </c>
      <c r="D219" s="39" t="e">
        <f>+D220+#REF!</f>
        <v>#REF!</v>
      </c>
      <c r="E219" s="15">
        <f t="shared" si="474"/>
        <v>0</v>
      </c>
      <c r="F219" s="15">
        <f t="shared" si="475"/>
        <v>0</v>
      </c>
      <c r="G219" s="57">
        <f>+E219-F219</f>
        <v>0</v>
      </c>
      <c r="H219" s="39" t="e">
        <f>+H220+#REF!</f>
        <v>#REF!</v>
      </c>
      <c r="I219" s="15">
        <f t="shared" si="477"/>
        <v>0</v>
      </c>
      <c r="J219" s="15">
        <f t="shared" si="477"/>
        <v>0</v>
      </c>
      <c r="K219" s="15">
        <f t="shared" si="477"/>
        <v>0</v>
      </c>
      <c r="L219" s="15">
        <f t="shared" si="477"/>
        <v>0</v>
      </c>
      <c r="M219" s="15">
        <f t="shared" si="477"/>
        <v>0</v>
      </c>
      <c r="N219" s="15">
        <f t="shared" si="477"/>
        <v>0</v>
      </c>
      <c r="O219" s="15">
        <f t="shared" si="477"/>
        <v>0</v>
      </c>
      <c r="P219" s="15">
        <f t="shared" si="477"/>
        <v>0</v>
      </c>
      <c r="Q219" s="15">
        <f t="shared" si="477"/>
        <v>0</v>
      </c>
      <c r="R219" s="15">
        <f t="shared" si="477"/>
        <v>0</v>
      </c>
      <c r="S219" s="15">
        <f t="shared" si="477"/>
        <v>0</v>
      </c>
      <c r="T219" s="15">
        <f t="shared" si="477"/>
        <v>0</v>
      </c>
      <c r="U219" s="15">
        <f t="shared" si="477"/>
        <v>0</v>
      </c>
    </row>
    <row r="220" spans="2:23" ht="48.75" customHeight="1" x14ac:dyDescent="0.25">
      <c r="B220" s="10" t="s">
        <v>529</v>
      </c>
      <c r="C220" s="10" t="s">
        <v>532</v>
      </c>
      <c r="D220" s="40">
        <v>0</v>
      </c>
      <c r="E220" s="14">
        <v>0</v>
      </c>
      <c r="F220" s="14">
        <v>0</v>
      </c>
      <c r="G220" s="59">
        <f>+F220</f>
        <v>0</v>
      </c>
      <c r="H220" s="40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20">
        <f t="shared" si="457"/>
        <v>0</v>
      </c>
    </row>
    <row r="221" spans="2:23" ht="18" customHeight="1" x14ac:dyDescent="0.2">
      <c r="B221" s="9">
        <v>2.6</v>
      </c>
      <c r="C221" s="7" t="s">
        <v>349</v>
      </c>
      <c r="D221" s="33">
        <f>+D222+D233+D242+D249+D262+D283+D289</f>
        <v>52050000</v>
      </c>
      <c r="E221" s="15">
        <f t="shared" ref="E221" si="478">+E222+E233+E242+E249+E262+E280+E283+E289</f>
        <v>381913938</v>
      </c>
      <c r="F221" s="15">
        <f t="shared" ref="F221" si="479">+F222+F233+F242+F249+F262+F280+F283+F289</f>
        <v>25087819.98999998</v>
      </c>
      <c r="G221" s="58">
        <f>+G222+G233+G242+G249+G262+G280+G283+G289</f>
        <v>407001757.99000001</v>
      </c>
      <c r="H221" s="33">
        <f>+H222+H233+H242+H249+H262+H283+H289</f>
        <v>52050000</v>
      </c>
      <c r="I221" s="15">
        <f t="shared" ref="I221" si="480">+I222+I233+I242+I249+I262+I280+I283+I289</f>
        <v>0</v>
      </c>
      <c r="J221" s="15">
        <f t="shared" ref="J221" si="481">+J222+J233+J242+J249+J262+J280+J283+J289</f>
        <v>970819.15999999992</v>
      </c>
      <c r="K221" s="15">
        <f t="shared" ref="K221" si="482">+K222+K233+K242+K249+K262+K280+K283+K289</f>
        <v>510285.1</v>
      </c>
      <c r="L221" s="15">
        <f t="shared" ref="L221" si="483">+L222+L233+L242+L249+L262+L280+L283+L289</f>
        <v>233559</v>
      </c>
      <c r="M221" s="15">
        <f t="shared" ref="M221" si="484">+M222+M233+M242+M249+M262+M280+M283+M289</f>
        <v>4755262.78</v>
      </c>
      <c r="N221" s="15">
        <f t="shared" ref="N221" si="485">+N222+N233+N242+N249+N262+N280+N283+N289</f>
        <v>13132071.73</v>
      </c>
      <c r="O221" s="15">
        <f>+O222+O233+O242+O249+O262+O280+O283+O289</f>
        <v>2815215.45</v>
      </c>
      <c r="P221" s="15">
        <f>+P222+P233+P242+P249+P262+P280+P283+P289</f>
        <v>5298783.42</v>
      </c>
      <c r="Q221" s="15">
        <f>+Q222+Q233+Q242+Q249+Q262+Q280+Q283+Q289</f>
        <v>94653963.420000002</v>
      </c>
      <c r="R221" s="15">
        <f t="shared" ref="R221" si="486">+R222+R233+R242+R249+R262+R280+R283+R289</f>
        <v>4698838.4000000004</v>
      </c>
      <c r="S221" s="15">
        <f t="shared" ref="S221" si="487">+S222+S233+S242+S249+S262+S280+S283+S289</f>
        <v>0</v>
      </c>
      <c r="T221" s="15">
        <f t="shared" ref="T221" si="488">+T222+T233+T242+T249+T262+T280+T283+T289</f>
        <v>0</v>
      </c>
      <c r="U221" s="20">
        <f>+SUM(I221:T221)</f>
        <v>127068798.46000001</v>
      </c>
    </row>
    <row r="222" spans="2:23" ht="20.25" customHeight="1" x14ac:dyDescent="0.25">
      <c r="B222" s="7" t="s">
        <v>350</v>
      </c>
      <c r="C222" s="7" t="s">
        <v>351</v>
      </c>
      <c r="D222" s="41">
        <f t="shared" ref="D222:E222" si="489">+D223+D225+D227+D229+D231</f>
        <v>12500000</v>
      </c>
      <c r="E222" s="15">
        <f t="shared" si="489"/>
        <v>47813938</v>
      </c>
      <c r="F222" s="15">
        <f t="shared" ref="F222" si="490">+F223+F225+F227+F229+F231</f>
        <v>11046018.889999999</v>
      </c>
      <c r="G222" s="57">
        <f>+G223+G225+G227+G229+G231</f>
        <v>58859956.889999993</v>
      </c>
      <c r="H222" s="41">
        <f t="shared" ref="H222:I222" si="491">+H223+H225+H227+H229+H231</f>
        <v>12500000</v>
      </c>
      <c r="I222" s="15">
        <f t="shared" si="491"/>
        <v>0</v>
      </c>
      <c r="J222" s="15">
        <f t="shared" ref="J222:R222" si="492">+J223+J225+J227+J229+J231</f>
        <v>764017.08</v>
      </c>
      <c r="K222" s="15">
        <f t="shared" si="492"/>
        <v>123115.3</v>
      </c>
      <c r="L222" s="15">
        <f t="shared" si="492"/>
        <v>188778</v>
      </c>
      <c r="M222" s="15">
        <f t="shared" si="492"/>
        <v>11800</v>
      </c>
      <c r="N222" s="15">
        <f t="shared" si="492"/>
        <v>3979655.17</v>
      </c>
      <c r="O222" s="15">
        <f t="shared" si="492"/>
        <v>2277370.87</v>
      </c>
      <c r="P222" s="15">
        <f t="shared" si="492"/>
        <v>11095.01</v>
      </c>
      <c r="Q222" s="15">
        <f>+Q223+Q225+Q227+Q229+Q231</f>
        <v>221972.16</v>
      </c>
      <c r="R222" s="15">
        <f t="shared" si="492"/>
        <v>3650650.64</v>
      </c>
      <c r="S222" s="15">
        <f t="shared" ref="S222" si="493">+S223+S225+S227+S229+S231</f>
        <v>0</v>
      </c>
      <c r="T222" s="15">
        <f t="shared" ref="T222" si="494">+T223+T225+T227+T229+T231</f>
        <v>0</v>
      </c>
      <c r="U222" s="20">
        <f t="shared" si="457"/>
        <v>11228454.23</v>
      </c>
    </row>
    <row r="223" spans="2:23" ht="17.25" customHeight="1" x14ac:dyDescent="0.25">
      <c r="B223" s="7" t="s">
        <v>352</v>
      </c>
      <c r="C223" s="7" t="s">
        <v>353</v>
      </c>
      <c r="D223" s="41">
        <f t="shared" ref="D223:E223" si="495">+D224</f>
        <v>3000000</v>
      </c>
      <c r="E223" s="15">
        <f t="shared" si="495"/>
        <v>27000000</v>
      </c>
      <c r="F223" s="15">
        <f t="shared" ref="F223:H223" si="496">+F224</f>
        <v>-14041801.1</v>
      </c>
      <c r="G223" s="57">
        <f t="shared" si="496"/>
        <v>12958198.9</v>
      </c>
      <c r="H223" s="41">
        <f t="shared" si="496"/>
        <v>3000000</v>
      </c>
      <c r="I223" s="15">
        <f t="shared" ref="I223:T223" si="497">+I224</f>
        <v>0</v>
      </c>
      <c r="J223" s="15">
        <f t="shared" si="497"/>
        <v>76140.679999999993</v>
      </c>
      <c r="K223" s="15">
        <f t="shared" si="497"/>
        <v>0</v>
      </c>
      <c r="L223" s="15">
        <f t="shared" si="497"/>
        <v>0</v>
      </c>
      <c r="M223" s="15">
        <f t="shared" si="497"/>
        <v>11800</v>
      </c>
      <c r="N223" s="15">
        <f t="shared" si="497"/>
        <v>419136</v>
      </c>
      <c r="O223" s="15">
        <f t="shared" si="497"/>
        <v>50972.46</v>
      </c>
      <c r="P223" s="15">
        <f t="shared" si="497"/>
        <v>0</v>
      </c>
      <c r="Q223" s="15">
        <f t="shared" si="497"/>
        <v>221972.16</v>
      </c>
      <c r="R223" s="15">
        <f t="shared" si="497"/>
        <v>0</v>
      </c>
      <c r="S223" s="15">
        <f t="shared" si="497"/>
        <v>0</v>
      </c>
      <c r="T223" s="15">
        <f t="shared" si="497"/>
        <v>0</v>
      </c>
      <c r="U223" s="20">
        <f t="shared" si="457"/>
        <v>780021.3</v>
      </c>
    </row>
    <row r="224" spans="2:23" ht="21.75" customHeight="1" x14ac:dyDescent="0.25">
      <c r="B224" s="10" t="s">
        <v>354</v>
      </c>
      <c r="C224" s="10" t="s">
        <v>353</v>
      </c>
      <c r="D224" s="32">
        <v>3000000</v>
      </c>
      <c r="E224" s="59">
        <v>27000000</v>
      </c>
      <c r="F224" s="14">
        <v>-14041801.1</v>
      </c>
      <c r="G224" s="59">
        <f>+E224+F224</f>
        <v>12958198.9</v>
      </c>
      <c r="H224" s="32">
        <v>3000000</v>
      </c>
      <c r="I224" s="14">
        <v>0</v>
      </c>
      <c r="J224" s="14">
        <v>76140.679999999993</v>
      </c>
      <c r="K224" s="14">
        <v>0</v>
      </c>
      <c r="L224" s="14">
        <v>0</v>
      </c>
      <c r="M224" s="14">
        <v>11800</v>
      </c>
      <c r="N224" s="14">
        <v>419136</v>
      </c>
      <c r="O224" s="14">
        <v>50972.46</v>
      </c>
      <c r="P224" s="14">
        <v>0</v>
      </c>
      <c r="Q224" s="14">
        <v>221972.16</v>
      </c>
      <c r="R224" s="14">
        <v>0</v>
      </c>
      <c r="S224" s="14">
        <v>0</v>
      </c>
      <c r="T224" s="14">
        <v>0</v>
      </c>
      <c r="U224" s="21">
        <f t="shared" si="457"/>
        <v>780021.3</v>
      </c>
      <c r="W224" s="17"/>
    </row>
    <row r="225" spans="2:21" ht="20.25" customHeight="1" x14ac:dyDescent="0.25">
      <c r="B225" s="7" t="s">
        <v>355</v>
      </c>
      <c r="C225" s="7" t="s">
        <v>356</v>
      </c>
      <c r="D225" s="41">
        <f t="shared" ref="D225:E225" si="498">+D226</f>
        <v>3000000</v>
      </c>
      <c r="E225" s="57">
        <f t="shared" si="498"/>
        <v>2000000</v>
      </c>
      <c r="F225" s="15">
        <f t="shared" ref="F225:H225" si="499">+F226</f>
        <v>0</v>
      </c>
      <c r="G225" s="57">
        <f t="shared" si="499"/>
        <v>2000000</v>
      </c>
      <c r="H225" s="41">
        <f t="shared" si="499"/>
        <v>3000000</v>
      </c>
      <c r="I225" s="15">
        <f t="shared" ref="I225:T225" si="500">+I226</f>
        <v>0</v>
      </c>
      <c r="J225" s="15">
        <f t="shared" si="500"/>
        <v>0</v>
      </c>
      <c r="K225" s="15">
        <f t="shared" si="500"/>
        <v>0</v>
      </c>
      <c r="L225" s="15">
        <f t="shared" si="500"/>
        <v>0</v>
      </c>
      <c r="M225" s="15">
        <f t="shared" si="500"/>
        <v>0</v>
      </c>
      <c r="N225" s="15">
        <f t="shared" si="500"/>
        <v>0</v>
      </c>
      <c r="O225" s="15">
        <f t="shared" si="500"/>
        <v>0</v>
      </c>
      <c r="P225" s="15">
        <f t="shared" si="500"/>
        <v>0</v>
      </c>
      <c r="Q225" s="15">
        <f t="shared" si="500"/>
        <v>0</v>
      </c>
      <c r="R225" s="15">
        <f t="shared" si="500"/>
        <v>0</v>
      </c>
      <c r="S225" s="15">
        <f t="shared" si="500"/>
        <v>0</v>
      </c>
      <c r="T225" s="15">
        <f t="shared" si="500"/>
        <v>0</v>
      </c>
      <c r="U225" s="21">
        <f t="shared" si="457"/>
        <v>0</v>
      </c>
    </row>
    <row r="226" spans="2:21" ht="20.25" customHeight="1" x14ac:dyDescent="0.25">
      <c r="B226" s="10" t="s">
        <v>357</v>
      </c>
      <c r="C226" s="10" t="s">
        <v>356</v>
      </c>
      <c r="D226" s="32">
        <v>3000000</v>
      </c>
      <c r="E226" s="59">
        <v>2000000</v>
      </c>
      <c r="F226" s="14">
        <v>0</v>
      </c>
      <c r="G226" s="59">
        <f>+E226+F226</f>
        <v>2000000</v>
      </c>
      <c r="H226" s="32">
        <v>3000000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21">
        <f t="shared" si="457"/>
        <v>0</v>
      </c>
    </row>
    <row r="227" spans="2:21" ht="30.75" customHeight="1" x14ac:dyDescent="0.25">
      <c r="B227" s="7" t="s">
        <v>358</v>
      </c>
      <c r="C227" s="7" t="s">
        <v>359</v>
      </c>
      <c r="D227" s="41">
        <f t="shared" ref="D227:E227" si="501">+D228</f>
        <v>5200000</v>
      </c>
      <c r="E227" s="57">
        <f t="shared" si="501"/>
        <v>5000000</v>
      </c>
      <c r="F227" s="15">
        <f t="shared" ref="F227:H227" si="502">+F228</f>
        <v>0</v>
      </c>
      <c r="G227" s="57">
        <f t="shared" si="502"/>
        <v>5000000</v>
      </c>
      <c r="H227" s="41">
        <f t="shared" si="502"/>
        <v>5200000</v>
      </c>
      <c r="I227" s="15">
        <f t="shared" ref="I227:T227" si="503">+I228</f>
        <v>0</v>
      </c>
      <c r="J227" s="15">
        <f t="shared" si="503"/>
        <v>224726.39999999999</v>
      </c>
      <c r="K227" s="15">
        <f t="shared" si="503"/>
        <v>0</v>
      </c>
      <c r="L227" s="15">
        <f t="shared" si="503"/>
        <v>188778</v>
      </c>
      <c r="M227" s="15">
        <f t="shared" si="503"/>
        <v>0</v>
      </c>
      <c r="N227" s="15">
        <f t="shared" si="503"/>
        <v>84628.52</v>
      </c>
      <c r="O227" s="15">
        <f t="shared" si="503"/>
        <v>524946.6</v>
      </c>
      <c r="P227" s="15">
        <f t="shared" si="503"/>
        <v>9135.01</v>
      </c>
      <c r="Q227" s="15">
        <f t="shared" si="503"/>
        <v>0</v>
      </c>
      <c r="R227" s="15">
        <f t="shared" si="503"/>
        <v>0</v>
      </c>
      <c r="S227" s="15">
        <f t="shared" si="503"/>
        <v>0</v>
      </c>
      <c r="T227" s="15">
        <f t="shared" si="503"/>
        <v>0</v>
      </c>
      <c r="U227" s="21">
        <f t="shared" si="457"/>
        <v>1032214.53</v>
      </c>
    </row>
    <row r="228" spans="2:21" ht="20.25" customHeight="1" x14ac:dyDescent="0.25">
      <c r="B228" s="10" t="s">
        <v>360</v>
      </c>
      <c r="C228" s="10" t="s">
        <v>359</v>
      </c>
      <c r="D228" s="32">
        <v>5200000</v>
      </c>
      <c r="E228" s="59">
        <v>5000000</v>
      </c>
      <c r="F228" s="14">
        <v>0</v>
      </c>
      <c r="G228" s="59">
        <f>+E228+F228</f>
        <v>5000000</v>
      </c>
      <c r="H228" s="32">
        <v>5200000</v>
      </c>
      <c r="I228" s="14">
        <v>0</v>
      </c>
      <c r="J228" s="14">
        <v>224726.39999999999</v>
      </c>
      <c r="K228" s="14">
        <v>0</v>
      </c>
      <c r="L228" s="14">
        <v>188778</v>
      </c>
      <c r="M228" s="14">
        <v>0</v>
      </c>
      <c r="N228" s="14">
        <v>84628.52</v>
      </c>
      <c r="O228" s="14">
        <v>524946.6</v>
      </c>
      <c r="P228" s="14">
        <v>9135.01</v>
      </c>
      <c r="Q228" s="14">
        <v>0</v>
      </c>
      <c r="R228" s="14">
        <v>0</v>
      </c>
      <c r="S228" s="14">
        <v>0</v>
      </c>
      <c r="T228" s="14">
        <v>0</v>
      </c>
      <c r="U228" s="21">
        <f t="shared" si="457"/>
        <v>1032214.53</v>
      </c>
    </row>
    <row r="229" spans="2:21" ht="20.25" customHeight="1" x14ac:dyDescent="0.25">
      <c r="B229" s="7" t="s">
        <v>361</v>
      </c>
      <c r="C229" s="7" t="s">
        <v>362</v>
      </c>
      <c r="D229" s="41">
        <f t="shared" ref="D229:E229" si="504">+D230</f>
        <v>800000</v>
      </c>
      <c r="E229" s="57">
        <f t="shared" si="504"/>
        <v>2000000</v>
      </c>
      <c r="F229" s="15">
        <f t="shared" ref="F229:H229" si="505">+F230</f>
        <v>0</v>
      </c>
      <c r="G229" s="57">
        <f t="shared" si="505"/>
        <v>2000000</v>
      </c>
      <c r="H229" s="41">
        <f t="shared" si="505"/>
        <v>800000</v>
      </c>
      <c r="I229" s="15">
        <f t="shared" ref="I229:T229" si="506">+I230</f>
        <v>0</v>
      </c>
      <c r="J229" s="15">
        <f t="shared" si="506"/>
        <v>0</v>
      </c>
      <c r="K229" s="15">
        <f t="shared" si="506"/>
        <v>123115.3</v>
      </c>
      <c r="L229" s="15">
        <f t="shared" si="506"/>
        <v>0</v>
      </c>
      <c r="M229" s="15">
        <f t="shared" si="506"/>
        <v>0</v>
      </c>
      <c r="N229" s="15">
        <f t="shared" si="506"/>
        <v>653509.15</v>
      </c>
      <c r="O229" s="15">
        <f t="shared" si="506"/>
        <v>881277.3</v>
      </c>
      <c r="P229" s="15">
        <f t="shared" si="506"/>
        <v>1960</v>
      </c>
      <c r="Q229" s="15">
        <f t="shared" si="506"/>
        <v>0</v>
      </c>
      <c r="R229" s="15">
        <f t="shared" si="506"/>
        <v>0</v>
      </c>
      <c r="S229" s="15">
        <f t="shared" si="506"/>
        <v>0</v>
      </c>
      <c r="T229" s="15">
        <f t="shared" si="506"/>
        <v>0</v>
      </c>
      <c r="U229" s="21">
        <f t="shared" si="457"/>
        <v>1659861.75</v>
      </c>
    </row>
    <row r="230" spans="2:21" ht="20.25" customHeight="1" x14ac:dyDescent="0.25">
      <c r="B230" s="10" t="s">
        <v>363</v>
      </c>
      <c r="C230" s="10" t="s">
        <v>362</v>
      </c>
      <c r="D230" s="32">
        <v>800000</v>
      </c>
      <c r="E230" s="59">
        <v>2000000</v>
      </c>
      <c r="F230" s="14">
        <v>0</v>
      </c>
      <c r="G230" s="59">
        <f>+E230+F230</f>
        <v>2000000</v>
      </c>
      <c r="H230" s="32">
        <v>800000</v>
      </c>
      <c r="I230" s="14">
        <v>0</v>
      </c>
      <c r="J230" s="14">
        <v>0</v>
      </c>
      <c r="K230" s="14">
        <v>123115.3</v>
      </c>
      <c r="L230" s="14">
        <v>0</v>
      </c>
      <c r="M230" s="14">
        <v>0</v>
      </c>
      <c r="N230" s="14">
        <v>653509.15</v>
      </c>
      <c r="O230" s="14">
        <v>881277.3</v>
      </c>
      <c r="P230" s="14">
        <v>1960</v>
      </c>
      <c r="Q230" s="14">
        <v>0</v>
      </c>
      <c r="R230" s="14">
        <v>0</v>
      </c>
      <c r="S230" s="14">
        <v>0</v>
      </c>
      <c r="T230" s="14">
        <v>0</v>
      </c>
      <c r="U230" s="21">
        <f t="shared" si="457"/>
        <v>1659861.75</v>
      </c>
    </row>
    <row r="231" spans="2:21" ht="20.25" customHeight="1" x14ac:dyDescent="0.25">
      <c r="B231" s="7" t="s">
        <v>364</v>
      </c>
      <c r="C231" s="7" t="s">
        <v>365</v>
      </c>
      <c r="D231" s="41">
        <f t="shared" ref="D231:E231" si="507">+D232</f>
        <v>500000</v>
      </c>
      <c r="E231" s="57">
        <f t="shared" si="507"/>
        <v>11813938</v>
      </c>
      <c r="F231" s="15">
        <f t="shared" ref="F231:H231" si="508">+F232</f>
        <v>25087819.989999998</v>
      </c>
      <c r="G231" s="57">
        <f t="shared" si="508"/>
        <v>36901757.989999995</v>
      </c>
      <c r="H231" s="41">
        <f t="shared" si="508"/>
        <v>500000</v>
      </c>
      <c r="I231" s="15">
        <f t="shared" ref="I231:T231" si="509">+I232</f>
        <v>0</v>
      </c>
      <c r="J231" s="15">
        <f t="shared" si="509"/>
        <v>463150</v>
      </c>
      <c r="K231" s="15">
        <f t="shared" si="509"/>
        <v>0</v>
      </c>
      <c r="L231" s="15">
        <f t="shared" si="509"/>
        <v>0</v>
      </c>
      <c r="M231" s="15">
        <f t="shared" si="509"/>
        <v>0</v>
      </c>
      <c r="N231" s="15">
        <f t="shared" si="509"/>
        <v>2822381.5</v>
      </c>
      <c r="O231" s="15">
        <f t="shared" si="509"/>
        <v>820174.51</v>
      </c>
      <c r="P231" s="15">
        <f t="shared" si="509"/>
        <v>0</v>
      </c>
      <c r="Q231" s="15">
        <f t="shared" si="509"/>
        <v>0</v>
      </c>
      <c r="R231" s="15">
        <f t="shared" si="509"/>
        <v>3650650.64</v>
      </c>
      <c r="S231" s="15">
        <f t="shared" si="509"/>
        <v>0</v>
      </c>
      <c r="T231" s="15">
        <f t="shared" si="509"/>
        <v>0</v>
      </c>
      <c r="U231" s="21">
        <f t="shared" si="457"/>
        <v>7756356.6500000004</v>
      </c>
    </row>
    <row r="232" spans="2:21" ht="34.5" x14ac:dyDescent="0.25">
      <c r="B232" s="10" t="s">
        <v>366</v>
      </c>
      <c r="C232" s="10" t="s">
        <v>367</v>
      </c>
      <c r="D232" s="32">
        <v>500000</v>
      </c>
      <c r="E232" s="59">
        <v>11813938</v>
      </c>
      <c r="F232" s="14">
        <v>25087819.989999998</v>
      </c>
      <c r="G232" s="59">
        <f>+E232+F232</f>
        <v>36901757.989999995</v>
      </c>
      <c r="H232" s="32">
        <v>500000</v>
      </c>
      <c r="I232" s="14">
        <v>0</v>
      </c>
      <c r="J232" s="14">
        <v>463150</v>
      </c>
      <c r="K232" s="14">
        <v>0</v>
      </c>
      <c r="L232" s="14">
        <v>0</v>
      </c>
      <c r="M232" s="14">
        <v>0</v>
      </c>
      <c r="N232" s="14">
        <v>2822381.5</v>
      </c>
      <c r="O232" s="14">
        <v>820174.51</v>
      </c>
      <c r="P232" s="14">
        <v>0</v>
      </c>
      <c r="Q232" s="14">
        <v>0</v>
      </c>
      <c r="R232" s="14">
        <v>3650650.64</v>
      </c>
      <c r="S232" s="14">
        <v>0</v>
      </c>
      <c r="T232" s="14">
        <v>0</v>
      </c>
      <c r="U232" s="21">
        <f t="shared" si="457"/>
        <v>7756356.6500000004</v>
      </c>
    </row>
    <row r="233" spans="2:21" ht="31.5" customHeight="1" x14ac:dyDescent="0.25">
      <c r="B233" s="7" t="s">
        <v>368</v>
      </c>
      <c r="C233" s="7" t="s">
        <v>369</v>
      </c>
      <c r="D233" s="41">
        <f t="shared" ref="D233:E233" si="510">+D234+D238+D240+D236</f>
        <v>1900000</v>
      </c>
      <c r="E233" s="57">
        <f t="shared" si="510"/>
        <v>258100000</v>
      </c>
      <c r="F233" s="15">
        <f t="shared" ref="F233" si="511">+F234+F238+F240+F236</f>
        <v>-242150000</v>
      </c>
      <c r="G233" s="57">
        <f t="shared" ref="G233:I233" si="512">+G234+G238+G240+G236</f>
        <v>15950000</v>
      </c>
      <c r="H233" s="41">
        <f t="shared" si="512"/>
        <v>1900000</v>
      </c>
      <c r="I233" s="15">
        <f t="shared" si="512"/>
        <v>0</v>
      </c>
      <c r="J233" s="15">
        <f t="shared" ref="J233:R233" si="513">+J234+J238+J240+J236</f>
        <v>0</v>
      </c>
      <c r="K233" s="15">
        <f t="shared" si="513"/>
        <v>0</v>
      </c>
      <c r="L233" s="15">
        <f t="shared" si="513"/>
        <v>0</v>
      </c>
      <c r="M233" s="15">
        <f t="shared" si="513"/>
        <v>0</v>
      </c>
      <c r="N233" s="15">
        <f t="shared" si="513"/>
        <v>0</v>
      </c>
      <c r="O233" s="15">
        <f t="shared" si="513"/>
        <v>0</v>
      </c>
      <c r="P233" s="15">
        <f t="shared" si="513"/>
        <v>0</v>
      </c>
      <c r="Q233" s="15">
        <f t="shared" si="513"/>
        <v>0</v>
      </c>
      <c r="R233" s="15">
        <f t="shared" si="513"/>
        <v>0</v>
      </c>
      <c r="S233" s="15">
        <f t="shared" ref="S233" si="514">+S234+S238+S240+S236</f>
        <v>0</v>
      </c>
      <c r="T233" s="15">
        <f t="shared" ref="T233" si="515">+T234+T238+T240+T236</f>
        <v>0</v>
      </c>
      <c r="U233" s="21">
        <f t="shared" si="457"/>
        <v>0</v>
      </c>
    </row>
    <row r="234" spans="2:21" ht="20.25" customHeight="1" x14ac:dyDescent="0.25">
      <c r="B234" s="7" t="s">
        <v>370</v>
      </c>
      <c r="C234" s="7" t="s">
        <v>371</v>
      </c>
      <c r="D234" s="41">
        <f t="shared" ref="D234:E234" si="516">+D235</f>
        <v>1000000</v>
      </c>
      <c r="E234" s="57">
        <f t="shared" si="516"/>
        <v>500000</v>
      </c>
      <c r="F234" s="15">
        <f t="shared" ref="F234:H234" si="517">+F235</f>
        <v>0</v>
      </c>
      <c r="G234" s="57">
        <f t="shared" si="517"/>
        <v>500000</v>
      </c>
      <c r="H234" s="41">
        <f t="shared" si="517"/>
        <v>1000000</v>
      </c>
      <c r="I234" s="15">
        <f t="shared" ref="I234:T234" si="518">+I235</f>
        <v>0</v>
      </c>
      <c r="J234" s="15">
        <f t="shared" si="518"/>
        <v>0</v>
      </c>
      <c r="K234" s="15">
        <f t="shared" si="518"/>
        <v>0</v>
      </c>
      <c r="L234" s="15">
        <f t="shared" si="518"/>
        <v>0</v>
      </c>
      <c r="M234" s="15">
        <f t="shared" si="518"/>
        <v>0</v>
      </c>
      <c r="N234" s="15">
        <f t="shared" si="518"/>
        <v>0</v>
      </c>
      <c r="O234" s="15">
        <f t="shared" si="518"/>
        <v>0</v>
      </c>
      <c r="P234" s="15">
        <f t="shared" si="518"/>
        <v>0</v>
      </c>
      <c r="Q234" s="15">
        <f t="shared" si="518"/>
        <v>0</v>
      </c>
      <c r="R234" s="15">
        <f t="shared" si="518"/>
        <v>0</v>
      </c>
      <c r="S234" s="15">
        <f t="shared" si="518"/>
        <v>0</v>
      </c>
      <c r="T234" s="15">
        <f t="shared" si="518"/>
        <v>0</v>
      </c>
      <c r="U234" s="21">
        <f t="shared" si="457"/>
        <v>0</v>
      </c>
    </row>
    <row r="235" spans="2:21" ht="20.25" customHeight="1" x14ac:dyDescent="0.25">
      <c r="B235" s="10" t="s">
        <v>372</v>
      </c>
      <c r="C235" s="10" t="s">
        <v>373</v>
      </c>
      <c r="D235" s="32">
        <v>1000000</v>
      </c>
      <c r="E235" s="59">
        <v>500000</v>
      </c>
      <c r="F235" s="14">
        <v>0</v>
      </c>
      <c r="G235" s="59">
        <f>+E235+F235</f>
        <v>500000</v>
      </c>
      <c r="H235" s="32">
        <v>1000000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21">
        <f t="shared" si="457"/>
        <v>0</v>
      </c>
    </row>
    <row r="236" spans="2:21" ht="20.25" customHeight="1" x14ac:dyDescent="0.25">
      <c r="B236" s="7" t="s">
        <v>374</v>
      </c>
      <c r="C236" s="7" t="s">
        <v>375</v>
      </c>
      <c r="D236" s="41">
        <f t="shared" ref="D236:E236" si="519">+D237</f>
        <v>300000</v>
      </c>
      <c r="E236" s="57">
        <f t="shared" si="519"/>
        <v>500000</v>
      </c>
      <c r="F236" s="15">
        <f t="shared" ref="F236:H236" si="520">+F237</f>
        <v>0</v>
      </c>
      <c r="G236" s="57">
        <f t="shared" si="520"/>
        <v>500000</v>
      </c>
      <c r="H236" s="41">
        <f t="shared" si="520"/>
        <v>300000</v>
      </c>
      <c r="I236" s="15">
        <f t="shared" ref="I236:T236" si="521">+I237</f>
        <v>0</v>
      </c>
      <c r="J236" s="15">
        <f t="shared" si="521"/>
        <v>0</v>
      </c>
      <c r="K236" s="15">
        <f t="shared" si="521"/>
        <v>0</v>
      </c>
      <c r="L236" s="15">
        <f t="shared" si="521"/>
        <v>0</v>
      </c>
      <c r="M236" s="15">
        <f t="shared" si="521"/>
        <v>0</v>
      </c>
      <c r="N236" s="15">
        <f t="shared" si="521"/>
        <v>0</v>
      </c>
      <c r="O236" s="15">
        <f t="shared" si="521"/>
        <v>0</v>
      </c>
      <c r="P236" s="15">
        <f t="shared" si="521"/>
        <v>0</v>
      </c>
      <c r="Q236" s="15">
        <f t="shared" si="521"/>
        <v>0</v>
      </c>
      <c r="R236" s="15">
        <f t="shared" si="521"/>
        <v>0</v>
      </c>
      <c r="S236" s="15">
        <f t="shared" si="521"/>
        <v>0</v>
      </c>
      <c r="T236" s="15">
        <f t="shared" si="521"/>
        <v>0</v>
      </c>
      <c r="U236" s="21">
        <f t="shared" ref="U236:U275" si="522">+SUM(I236:T236)</f>
        <v>0</v>
      </c>
    </row>
    <row r="237" spans="2:21" ht="20.25" customHeight="1" x14ac:dyDescent="0.25">
      <c r="B237" s="10" t="s">
        <v>376</v>
      </c>
      <c r="C237" s="10" t="s">
        <v>375</v>
      </c>
      <c r="D237" s="32">
        <v>300000</v>
      </c>
      <c r="E237" s="59">
        <v>500000</v>
      </c>
      <c r="F237" s="14">
        <v>0</v>
      </c>
      <c r="G237" s="59">
        <f>+E237+F237</f>
        <v>500000</v>
      </c>
      <c r="H237" s="32">
        <v>300000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21">
        <f t="shared" si="522"/>
        <v>0</v>
      </c>
    </row>
    <row r="238" spans="2:21" ht="20.25" customHeight="1" x14ac:dyDescent="0.25">
      <c r="B238" s="7" t="s">
        <v>377</v>
      </c>
      <c r="C238" s="7" t="s">
        <v>378</v>
      </c>
      <c r="D238" s="41">
        <f t="shared" ref="D238:E238" si="523">+D239</f>
        <v>100000</v>
      </c>
      <c r="E238" s="57">
        <f t="shared" si="523"/>
        <v>257000000</v>
      </c>
      <c r="F238" s="15">
        <f t="shared" ref="F238:H238" si="524">+F239</f>
        <v>-244150000</v>
      </c>
      <c r="G238" s="57">
        <f t="shared" si="524"/>
        <v>12850000</v>
      </c>
      <c r="H238" s="41">
        <f t="shared" si="524"/>
        <v>100000</v>
      </c>
      <c r="I238" s="15">
        <f t="shared" ref="I238:T238" si="525">+I239</f>
        <v>0</v>
      </c>
      <c r="J238" s="15">
        <f t="shared" si="525"/>
        <v>0</v>
      </c>
      <c r="K238" s="15">
        <f t="shared" si="525"/>
        <v>0</v>
      </c>
      <c r="L238" s="15">
        <f t="shared" si="525"/>
        <v>0</v>
      </c>
      <c r="M238" s="15">
        <f t="shared" si="525"/>
        <v>0</v>
      </c>
      <c r="N238" s="15">
        <f t="shared" si="525"/>
        <v>0</v>
      </c>
      <c r="O238" s="15">
        <f t="shared" si="525"/>
        <v>0</v>
      </c>
      <c r="P238" s="15">
        <f t="shared" si="525"/>
        <v>0</v>
      </c>
      <c r="Q238" s="15">
        <f t="shared" si="525"/>
        <v>0</v>
      </c>
      <c r="R238" s="15">
        <f t="shared" si="525"/>
        <v>0</v>
      </c>
      <c r="S238" s="15">
        <f t="shared" si="525"/>
        <v>0</v>
      </c>
      <c r="T238" s="15">
        <f t="shared" si="525"/>
        <v>0</v>
      </c>
      <c r="U238" s="21">
        <f t="shared" si="522"/>
        <v>0</v>
      </c>
    </row>
    <row r="239" spans="2:21" ht="20.25" customHeight="1" x14ac:dyDescent="0.25">
      <c r="B239" s="10" t="s">
        <v>379</v>
      </c>
      <c r="C239" s="10" t="s">
        <v>378</v>
      </c>
      <c r="D239" s="32">
        <v>100000</v>
      </c>
      <c r="E239" s="59">
        <f>7000000+250000000</f>
        <v>257000000</v>
      </c>
      <c r="F239" s="14">
        <v>-244150000</v>
      </c>
      <c r="G239" s="59">
        <f>+E239+F239</f>
        <v>12850000</v>
      </c>
      <c r="H239" s="32">
        <v>100000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21">
        <f t="shared" si="522"/>
        <v>0</v>
      </c>
    </row>
    <row r="240" spans="2:21" ht="20.25" customHeight="1" x14ac:dyDescent="0.25">
      <c r="B240" s="7" t="s">
        <v>380</v>
      </c>
      <c r="C240" s="7" t="s">
        <v>381</v>
      </c>
      <c r="D240" s="41">
        <f t="shared" ref="D240:E240" si="526">+D241</f>
        <v>500000</v>
      </c>
      <c r="E240" s="57">
        <f t="shared" si="526"/>
        <v>100000</v>
      </c>
      <c r="F240" s="15">
        <f t="shared" ref="F240:H240" si="527">+F241</f>
        <v>2000000</v>
      </c>
      <c r="G240" s="57">
        <f t="shared" si="527"/>
        <v>2100000</v>
      </c>
      <c r="H240" s="41">
        <f t="shared" si="527"/>
        <v>500000</v>
      </c>
      <c r="I240" s="15">
        <f t="shared" ref="I240:T240" si="528">+I241</f>
        <v>0</v>
      </c>
      <c r="J240" s="15">
        <f t="shared" si="528"/>
        <v>0</v>
      </c>
      <c r="K240" s="15">
        <f t="shared" si="528"/>
        <v>0</v>
      </c>
      <c r="L240" s="15">
        <f t="shared" si="528"/>
        <v>0</v>
      </c>
      <c r="M240" s="15">
        <f t="shared" si="528"/>
        <v>0</v>
      </c>
      <c r="N240" s="15">
        <f t="shared" si="528"/>
        <v>0</v>
      </c>
      <c r="O240" s="15">
        <f t="shared" si="528"/>
        <v>0</v>
      </c>
      <c r="P240" s="15">
        <f t="shared" si="528"/>
        <v>0</v>
      </c>
      <c r="Q240" s="15">
        <f t="shared" si="528"/>
        <v>0</v>
      </c>
      <c r="R240" s="15">
        <f t="shared" si="528"/>
        <v>0</v>
      </c>
      <c r="S240" s="15">
        <f t="shared" si="528"/>
        <v>0</v>
      </c>
      <c r="T240" s="15">
        <f t="shared" si="528"/>
        <v>0</v>
      </c>
      <c r="U240" s="21">
        <f t="shared" si="522"/>
        <v>0</v>
      </c>
    </row>
    <row r="241" spans="2:21" ht="20.25" customHeight="1" x14ac:dyDescent="0.25">
      <c r="B241" s="10" t="s">
        <v>382</v>
      </c>
      <c r="C241" s="10" t="s">
        <v>381</v>
      </c>
      <c r="D241" s="32">
        <v>500000</v>
      </c>
      <c r="E241" s="59">
        <v>100000</v>
      </c>
      <c r="F241" s="14">
        <v>2000000</v>
      </c>
      <c r="G241" s="59">
        <f>+E241+F241</f>
        <v>2100000</v>
      </c>
      <c r="H241" s="32">
        <v>500000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21">
        <f t="shared" si="522"/>
        <v>0</v>
      </c>
    </row>
    <row r="242" spans="2:21" ht="20.25" customHeight="1" x14ac:dyDescent="0.25">
      <c r="B242" s="7" t="s">
        <v>383</v>
      </c>
      <c r="C242" s="7" t="s">
        <v>384</v>
      </c>
      <c r="D242" s="41">
        <f t="shared" ref="D242" si="529">+D243+D245</f>
        <v>1250000</v>
      </c>
      <c r="E242" s="57">
        <f t="shared" ref="E242" si="530">+E243+E245+E247</f>
        <v>1200000</v>
      </c>
      <c r="F242" s="15">
        <f t="shared" ref="F242" si="531">+F243+F245</f>
        <v>2000000</v>
      </c>
      <c r="G242" s="57">
        <f t="shared" ref="G242" si="532">+G243+G245+G247</f>
        <v>3200000</v>
      </c>
      <c r="H242" s="41">
        <f t="shared" ref="H242:I242" si="533">+H243+H245</f>
        <v>1250000</v>
      </c>
      <c r="I242" s="15">
        <f t="shared" si="533"/>
        <v>0</v>
      </c>
      <c r="J242" s="15">
        <f t="shared" ref="J242:R242" si="534">+J243+J245</f>
        <v>0</v>
      </c>
      <c r="K242" s="15">
        <f t="shared" si="534"/>
        <v>0</v>
      </c>
      <c r="L242" s="15">
        <f t="shared" si="534"/>
        <v>0</v>
      </c>
      <c r="M242" s="15">
        <f t="shared" si="534"/>
        <v>0</v>
      </c>
      <c r="N242" s="15">
        <f t="shared" si="534"/>
        <v>350000</v>
      </c>
      <c r="O242" s="15">
        <f t="shared" si="534"/>
        <v>39678.68</v>
      </c>
      <c r="P242" s="15">
        <f t="shared" si="534"/>
        <v>708000</v>
      </c>
      <c r="Q242" s="15">
        <f t="shared" si="534"/>
        <v>0</v>
      </c>
      <c r="R242" s="15">
        <f t="shared" si="534"/>
        <v>0</v>
      </c>
      <c r="S242" s="15">
        <f t="shared" ref="S242" si="535">+S243+S245</f>
        <v>0</v>
      </c>
      <c r="T242" s="15">
        <f t="shared" ref="T242" si="536">+T243+T245</f>
        <v>0</v>
      </c>
      <c r="U242" s="21">
        <f t="shared" si="522"/>
        <v>1097678.68</v>
      </c>
    </row>
    <row r="243" spans="2:21" ht="20.25" customHeight="1" x14ac:dyDescent="0.25">
      <c r="B243" s="7" t="s">
        <v>385</v>
      </c>
      <c r="C243" s="7" t="s">
        <v>386</v>
      </c>
      <c r="D243" s="41">
        <f t="shared" ref="D243:E243" si="537">+D244</f>
        <v>200000</v>
      </c>
      <c r="E243" s="57">
        <f t="shared" si="537"/>
        <v>100000</v>
      </c>
      <c r="F243" s="15">
        <f t="shared" ref="F243:H243" si="538">+F244</f>
        <v>0</v>
      </c>
      <c r="G243" s="57">
        <f t="shared" si="538"/>
        <v>100000</v>
      </c>
      <c r="H243" s="41">
        <f t="shared" si="538"/>
        <v>200000</v>
      </c>
      <c r="I243" s="15">
        <f t="shared" ref="I243:T243" si="539">+I244</f>
        <v>0</v>
      </c>
      <c r="J243" s="15">
        <f t="shared" si="539"/>
        <v>0</v>
      </c>
      <c r="K243" s="15">
        <f t="shared" si="539"/>
        <v>0</v>
      </c>
      <c r="L243" s="15">
        <f t="shared" si="539"/>
        <v>0</v>
      </c>
      <c r="M243" s="15">
        <f t="shared" si="539"/>
        <v>0</v>
      </c>
      <c r="N243" s="15">
        <f t="shared" si="539"/>
        <v>0</v>
      </c>
      <c r="O243" s="15">
        <f t="shared" si="539"/>
        <v>0</v>
      </c>
      <c r="P243" s="15">
        <f t="shared" si="539"/>
        <v>0</v>
      </c>
      <c r="Q243" s="15">
        <f t="shared" si="539"/>
        <v>0</v>
      </c>
      <c r="R243" s="15">
        <f t="shared" si="539"/>
        <v>0</v>
      </c>
      <c r="S243" s="15">
        <f t="shared" si="539"/>
        <v>0</v>
      </c>
      <c r="T243" s="15">
        <f t="shared" si="539"/>
        <v>0</v>
      </c>
      <c r="U243" s="21">
        <f t="shared" si="522"/>
        <v>0</v>
      </c>
    </row>
    <row r="244" spans="2:21" ht="20.25" customHeight="1" x14ac:dyDescent="0.25">
      <c r="B244" s="10" t="s">
        <v>387</v>
      </c>
      <c r="C244" s="10" t="s">
        <v>386</v>
      </c>
      <c r="D244" s="32">
        <v>200000</v>
      </c>
      <c r="E244" s="59">
        <v>100000</v>
      </c>
      <c r="F244" s="14">
        <v>0</v>
      </c>
      <c r="G244" s="59">
        <f>+E244+F244</f>
        <v>100000</v>
      </c>
      <c r="H244" s="32">
        <v>200000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21">
        <f t="shared" si="522"/>
        <v>0</v>
      </c>
    </row>
    <row r="245" spans="2:21" ht="20.25" customHeight="1" x14ac:dyDescent="0.25">
      <c r="B245" s="7" t="s">
        <v>388</v>
      </c>
      <c r="C245" s="7" t="s">
        <v>389</v>
      </c>
      <c r="D245" s="41">
        <f>+D246+D248</f>
        <v>1050000</v>
      </c>
      <c r="E245" s="57">
        <f t="shared" ref="E245" si="540">+E246</f>
        <v>100000</v>
      </c>
      <c r="F245" s="15">
        <f t="shared" ref="F245" si="541">+F246+F248</f>
        <v>2000000</v>
      </c>
      <c r="G245" s="57">
        <f t="shared" ref="G245" si="542">+G246</f>
        <v>100000</v>
      </c>
      <c r="H245" s="41">
        <f>+H246+H248</f>
        <v>1050000</v>
      </c>
      <c r="I245" s="15">
        <f t="shared" ref="I245" si="543">+I246+I248</f>
        <v>0</v>
      </c>
      <c r="J245" s="15">
        <f t="shared" ref="J245:R245" si="544">+J246+J248</f>
        <v>0</v>
      </c>
      <c r="K245" s="15">
        <f t="shared" si="544"/>
        <v>0</v>
      </c>
      <c r="L245" s="15">
        <f t="shared" si="544"/>
        <v>0</v>
      </c>
      <c r="M245" s="15">
        <f t="shared" si="544"/>
        <v>0</v>
      </c>
      <c r="N245" s="15">
        <f t="shared" si="544"/>
        <v>350000</v>
      </c>
      <c r="O245" s="15">
        <f t="shared" si="544"/>
        <v>39678.68</v>
      </c>
      <c r="P245" s="15">
        <f t="shared" si="544"/>
        <v>708000</v>
      </c>
      <c r="Q245" s="15">
        <f t="shared" si="544"/>
        <v>0</v>
      </c>
      <c r="R245" s="15">
        <f t="shared" si="544"/>
        <v>0</v>
      </c>
      <c r="S245" s="15">
        <f t="shared" ref="S245" si="545">+S246+S248</f>
        <v>0</v>
      </c>
      <c r="T245" s="15">
        <f t="shared" ref="T245" si="546">+T246+T248</f>
        <v>0</v>
      </c>
      <c r="U245" s="21">
        <f t="shared" si="522"/>
        <v>1097678.68</v>
      </c>
    </row>
    <row r="246" spans="2:21" ht="20.25" customHeight="1" x14ac:dyDescent="0.25">
      <c r="B246" s="10" t="s">
        <v>390</v>
      </c>
      <c r="C246" s="10" t="s">
        <v>389</v>
      </c>
      <c r="D246" s="32">
        <v>50000</v>
      </c>
      <c r="E246" s="59">
        <v>100000</v>
      </c>
      <c r="F246" s="14">
        <v>0</v>
      </c>
      <c r="G246" s="59">
        <f>+E246+F246</f>
        <v>100000</v>
      </c>
      <c r="H246" s="32">
        <v>50000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21">
        <f t="shared" si="522"/>
        <v>0</v>
      </c>
    </row>
    <row r="247" spans="2:21" ht="20.25" customHeight="1" x14ac:dyDescent="0.25">
      <c r="B247" s="7" t="s">
        <v>551</v>
      </c>
      <c r="C247" s="7" t="s">
        <v>552</v>
      </c>
      <c r="D247" s="57">
        <f t="shared" ref="D247:E247" si="547">+D248</f>
        <v>1000000</v>
      </c>
      <c r="E247" s="57">
        <f t="shared" si="547"/>
        <v>1000000</v>
      </c>
      <c r="F247" s="57">
        <f t="shared" ref="F247:H247" si="548">+F248</f>
        <v>2000000</v>
      </c>
      <c r="G247" s="57">
        <f t="shared" si="548"/>
        <v>3000000</v>
      </c>
      <c r="H247" s="57">
        <f t="shared" si="548"/>
        <v>1000000</v>
      </c>
      <c r="I247" s="57">
        <f t="shared" ref="I247:T247" si="549">+I248</f>
        <v>0</v>
      </c>
      <c r="J247" s="57">
        <f t="shared" si="549"/>
        <v>0</v>
      </c>
      <c r="K247" s="57">
        <f t="shared" si="549"/>
        <v>0</v>
      </c>
      <c r="L247" s="57">
        <f t="shared" si="549"/>
        <v>0</v>
      </c>
      <c r="M247" s="57">
        <f t="shared" si="549"/>
        <v>0</v>
      </c>
      <c r="N247" s="57">
        <f t="shared" si="549"/>
        <v>350000</v>
      </c>
      <c r="O247" s="57">
        <f t="shared" si="549"/>
        <v>39678.68</v>
      </c>
      <c r="P247" s="57">
        <f t="shared" si="549"/>
        <v>708000</v>
      </c>
      <c r="Q247" s="57">
        <f t="shared" si="549"/>
        <v>0</v>
      </c>
      <c r="R247" s="57">
        <f t="shared" si="549"/>
        <v>0</v>
      </c>
      <c r="S247" s="57">
        <f t="shared" si="549"/>
        <v>0</v>
      </c>
      <c r="T247" s="57">
        <f t="shared" si="549"/>
        <v>0</v>
      </c>
      <c r="U247" s="20">
        <f t="shared" si="522"/>
        <v>1097678.68</v>
      </c>
    </row>
    <row r="248" spans="2:21" ht="20.25" customHeight="1" x14ac:dyDescent="0.25">
      <c r="B248" s="10" t="s">
        <v>391</v>
      </c>
      <c r="C248" s="10" t="s">
        <v>392</v>
      </c>
      <c r="D248" s="32">
        <v>1000000</v>
      </c>
      <c r="E248" s="59">
        <v>1000000</v>
      </c>
      <c r="F248" s="14">
        <v>2000000</v>
      </c>
      <c r="G248" s="59">
        <f>+E248+F248</f>
        <v>3000000</v>
      </c>
      <c r="H248" s="32">
        <v>1000000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350000</v>
      </c>
      <c r="O248" s="14">
        <v>39678.68</v>
      </c>
      <c r="P248" s="14">
        <v>708000</v>
      </c>
      <c r="Q248" s="14">
        <v>0</v>
      </c>
      <c r="R248" s="14">
        <v>0</v>
      </c>
      <c r="S248" s="14">
        <v>0</v>
      </c>
      <c r="T248" s="14">
        <v>0</v>
      </c>
      <c r="U248" s="21">
        <f t="shared" si="522"/>
        <v>1097678.68</v>
      </c>
    </row>
    <row r="249" spans="2:21" ht="30.75" customHeight="1" x14ac:dyDescent="0.25">
      <c r="B249" s="7" t="s">
        <v>393</v>
      </c>
      <c r="C249" s="7" t="s">
        <v>394</v>
      </c>
      <c r="D249" s="57">
        <f t="shared" ref="D249:E249" si="550">+D250+D252+D254+D256+D258+D260</f>
        <v>4600000</v>
      </c>
      <c r="E249" s="57">
        <f t="shared" si="550"/>
        <v>5800000</v>
      </c>
      <c r="F249" s="57">
        <f t="shared" ref="F249" si="551">+F250+F252+F254+F256+F258+F260</f>
        <v>104736601.09999999</v>
      </c>
      <c r="G249" s="57">
        <f>+G250+G252+G254+G256+G258+G260</f>
        <v>110536601.09999999</v>
      </c>
      <c r="H249" s="57">
        <f t="shared" ref="H249:I249" si="552">+H250+H252+H254+H256+H258+H260</f>
        <v>4600000</v>
      </c>
      <c r="I249" s="57">
        <f t="shared" si="552"/>
        <v>0</v>
      </c>
      <c r="J249" s="57">
        <f t="shared" ref="J249" si="553">+J250+J252+J254+J256+J258+J260</f>
        <v>206802.08</v>
      </c>
      <c r="K249" s="57">
        <f t="shared" ref="K249" si="554">+K250+K252+K254+K256+K258+K260</f>
        <v>0</v>
      </c>
      <c r="L249" s="57">
        <f t="shared" ref="L249" si="555">+L250+L252+L254+L256+L258+L260</f>
        <v>0</v>
      </c>
      <c r="M249" s="57">
        <f t="shared" ref="M249" si="556">+M250+M252+M254+M256+M258+M260</f>
        <v>0</v>
      </c>
      <c r="N249" s="57">
        <f t="shared" ref="N249" si="557">+N250+N252+N254+N256+N258+N260</f>
        <v>6940000</v>
      </c>
      <c r="O249" s="57">
        <f t="shared" ref="O249" si="558">+O250+O252+O254+O256+O258+O260</f>
        <v>0</v>
      </c>
      <c r="P249" s="57">
        <f t="shared" ref="P249" si="559">+P250+P252+P254+P256+P258+P260</f>
        <v>0</v>
      </c>
      <c r="Q249" s="57">
        <f>+Q250+Q252+Q254+Q256+Q258+Q260</f>
        <v>87015780</v>
      </c>
      <c r="R249" s="57">
        <f t="shared" ref="R249" si="560">+R250+R252+R254+R256+R258+R260</f>
        <v>0</v>
      </c>
      <c r="S249" s="57">
        <f t="shared" ref="S249" si="561">+S250+S252+S254+S256+S258+S260</f>
        <v>0</v>
      </c>
      <c r="T249" s="57">
        <f t="shared" ref="T249" si="562">+T250+T252+T254+T256+T258+T260</f>
        <v>0</v>
      </c>
      <c r="U249" s="21">
        <f t="shared" si="522"/>
        <v>94162582.079999998</v>
      </c>
    </row>
    <row r="250" spans="2:21" ht="20.25" customHeight="1" x14ac:dyDescent="0.25">
      <c r="B250" s="7" t="s">
        <v>395</v>
      </c>
      <c r="C250" s="7" t="s">
        <v>396</v>
      </c>
      <c r="D250" s="57">
        <f t="shared" ref="D250:T250" si="563">+D251</f>
        <v>3000000</v>
      </c>
      <c r="E250" s="57">
        <f t="shared" si="563"/>
        <v>0</v>
      </c>
      <c r="F250" s="57">
        <f t="shared" si="563"/>
        <v>104736601.09999999</v>
      </c>
      <c r="G250" s="57">
        <f t="shared" si="563"/>
        <v>104736601.09999999</v>
      </c>
      <c r="H250" s="57">
        <f t="shared" si="563"/>
        <v>3000000</v>
      </c>
      <c r="I250" s="57">
        <f t="shared" si="563"/>
        <v>0</v>
      </c>
      <c r="J250" s="57">
        <f t="shared" si="563"/>
        <v>0</v>
      </c>
      <c r="K250" s="57">
        <f t="shared" si="563"/>
        <v>0</v>
      </c>
      <c r="L250" s="57">
        <f t="shared" si="563"/>
        <v>0</v>
      </c>
      <c r="M250" s="57">
        <f t="shared" si="563"/>
        <v>0</v>
      </c>
      <c r="N250" s="57">
        <f t="shared" si="563"/>
        <v>6940000</v>
      </c>
      <c r="O250" s="57">
        <f t="shared" si="563"/>
        <v>0</v>
      </c>
      <c r="P250" s="57">
        <f t="shared" si="563"/>
        <v>0</v>
      </c>
      <c r="Q250" s="57">
        <f>+Q251</f>
        <v>87015780</v>
      </c>
      <c r="R250" s="57">
        <f t="shared" si="563"/>
        <v>0</v>
      </c>
      <c r="S250" s="57">
        <f t="shared" si="563"/>
        <v>0</v>
      </c>
      <c r="T250" s="57">
        <f t="shared" si="563"/>
        <v>0</v>
      </c>
      <c r="U250" s="21">
        <f t="shared" si="522"/>
        <v>93955780</v>
      </c>
    </row>
    <row r="251" spans="2:21" ht="20.25" customHeight="1" x14ac:dyDescent="0.25">
      <c r="B251" s="10" t="s">
        <v>397</v>
      </c>
      <c r="C251" s="10" t="s">
        <v>396</v>
      </c>
      <c r="D251" s="32">
        <v>3000000</v>
      </c>
      <c r="E251" s="59">
        <v>0</v>
      </c>
      <c r="F251" s="14">
        <v>104736601.09999999</v>
      </c>
      <c r="G251" s="59">
        <f>+E251+F251</f>
        <v>104736601.09999999</v>
      </c>
      <c r="H251" s="32">
        <v>3000000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6940000</v>
      </c>
      <c r="O251" s="14">
        <v>0</v>
      </c>
      <c r="P251" s="14">
        <v>0</v>
      </c>
      <c r="Q251" s="14">
        <v>87015780</v>
      </c>
      <c r="R251" s="14">
        <v>0</v>
      </c>
      <c r="S251" s="14">
        <v>0</v>
      </c>
      <c r="T251" s="14">
        <v>0</v>
      </c>
      <c r="U251" s="21">
        <f t="shared" si="522"/>
        <v>93955780</v>
      </c>
    </row>
    <row r="252" spans="2:21" ht="20.25" customHeight="1" x14ac:dyDescent="0.25">
      <c r="B252" s="7" t="s">
        <v>553</v>
      </c>
      <c r="C252" s="7" t="s">
        <v>554</v>
      </c>
      <c r="D252" s="57">
        <f t="shared" ref="D252:T252" si="564">+D253</f>
        <v>0</v>
      </c>
      <c r="E252" s="57">
        <f t="shared" si="564"/>
        <v>100000</v>
      </c>
      <c r="F252" s="57">
        <f t="shared" si="564"/>
        <v>0</v>
      </c>
      <c r="G252" s="57">
        <f t="shared" si="564"/>
        <v>100000</v>
      </c>
      <c r="H252" s="57">
        <f t="shared" si="564"/>
        <v>0</v>
      </c>
      <c r="I252" s="57">
        <f t="shared" si="564"/>
        <v>0</v>
      </c>
      <c r="J252" s="57">
        <f t="shared" si="564"/>
        <v>0</v>
      </c>
      <c r="K252" s="57">
        <f t="shared" si="564"/>
        <v>0</v>
      </c>
      <c r="L252" s="57">
        <f t="shared" si="564"/>
        <v>0</v>
      </c>
      <c r="M252" s="57">
        <f t="shared" si="564"/>
        <v>0</v>
      </c>
      <c r="N252" s="57">
        <f t="shared" si="564"/>
        <v>0</v>
      </c>
      <c r="O252" s="57">
        <f t="shared" si="564"/>
        <v>0</v>
      </c>
      <c r="P252" s="57">
        <f t="shared" si="564"/>
        <v>0</v>
      </c>
      <c r="Q252" s="57">
        <f t="shared" si="564"/>
        <v>0</v>
      </c>
      <c r="R252" s="57">
        <f t="shared" si="564"/>
        <v>0</v>
      </c>
      <c r="S252" s="57">
        <f t="shared" si="564"/>
        <v>0</v>
      </c>
      <c r="T252" s="57">
        <f t="shared" si="564"/>
        <v>0</v>
      </c>
      <c r="U252" s="21"/>
    </row>
    <row r="253" spans="2:21" ht="20.25" customHeight="1" x14ac:dyDescent="0.25">
      <c r="B253" s="10" t="s">
        <v>555</v>
      </c>
      <c r="C253" s="10" t="s">
        <v>554</v>
      </c>
      <c r="D253" s="32"/>
      <c r="E253" s="59">
        <v>100000</v>
      </c>
      <c r="F253" s="14">
        <v>0</v>
      </c>
      <c r="G253" s="59">
        <f>+E253+F253</f>
        <v>100000</v>
      </c>
      <c r="H253" s="32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21"/>
    </row>
    <row r="254" spans="2:21" ht="20.25" customHeight="1" x14ac:dyDescent="0.25">
      <c r="B254" s="7" t="s">
        <v>398</v>
      </c>
      <c r="C254" s="7" t="s">
        <v>399</v>
      </c>
      <c r="D254" s="57">
        <f t="shared" ref="D254:T254" si="565">+D255</f>
        <v>100000</v>
      </c>
      <c r="E254" s="57">
        <f t="shared" si="565"/>
        <v>100000</v>
      </c>
      <c r="F254" s="57">
        <f t="shared" si="565"/>
        <v>0</v>
      </c>
      <c r="G254" s="57">
        <f t="shared" si="565"/>
        <v>100000</v>
      </c>
      <c r="H254" s="57">
        <f t="shared" si="565"/>
        <v>100000</v>
      </c>
      <c r="I254" s="57">
        <f t="shared" si="565"/>
        <v>0</v>
      </c>
      <c r="J254" s="57">
        <f t="shared" si="565"/>
        <v>0</v>
      </c>
      <c r="K254" s="57">
        <f t="shared" si="565"/>
        <v>0</v>
      </c>
      <c r="L254" s="57">
        <f t="shared" si="565"/>
        <v>0</v>
      </c>
      <c r="M254" s="57">
        <f t="shared" si="565"/>
        <v>0</v>
      </c>
      <c r="N254" s="57">
        <f t="shared" si="565"/>
        <v>0</v>
      </c>
      <c r="O254" s="57">
        <f t="shared" si="565"/>
        <v>0</v>
      </c>
      <c r="P254" s="57">
        <f t="shared" si="565"/>
        <v>0</v>
      </c>
      <c r="Q254" s="57">
        <f t="shared" si="565"/>
        <v>0</v>
      </c>
      <c r="R254" s="57">
        <f t="shared" si="565"/>
        <v>0</v>
      </c>
      <c r="S254" s="57">
        <f t="shared" si="565"/>
        <v>0</v>
      </c>
      <c r="T254" s="57">
        <f t="shared" si="565"/>
        <v>0</v>
      </c>
      <c r="U254" s="21">
        <f t="shared" si="522"/>
        <v>0</v>
      </c>
    </row>
    <row r="255" spans="2:21" ht="20.25" customHeight="1" x14ac:dyDescent="0.25">
      <c r="B255" s="10" t="s">
        <v>400</v>
      </c>
      <c r="C255" s="10" t="s">
        <v>399</v>
      </c>
      <c r="D255" s="32">
        <v>100000</v>
      </c>
      <c r="E255" s="59">
        <v>100000</v>
      </c>
      <c r="F255" s="14">
        <v>0</v>
      </c>
      <c r="G255" s="59">
        <f>+E255+F255</f>
        <v>100000</v>
      </c>
      <c r="H255" s="32">
        <v>100000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21">
        <f t="shared" si="522"/>
        <v>0</v>
      </c>
    </row>
    <row r="256" spans="2:21" ht="20.25" customHeight="1" x14ac:dyDescent="0.25">
      <c r="B256" s="7" t="s">
        <v>556</v>
      </c>
      <c r="C256" s="7" t="s">
        <v>402</v>
      </c>
      <c r="D256" s="57">
        <f t="shared" ref="D256:T256" si="566">D257</f>
        <v>900000</v>
      </c>
      <c r="E256" s="57">
        <f t="shared" si="566"/>
        <v>500000</v>
      </c>
      <c r="F256" s="57">
        <f t="shared" si="566"/>
        <v>0</v>
      </c>
      <c r="G256" s="57">
        <f t="shared" si="566"/>
        <v>500000</v>
      </c>
      <c r="H256" s="57">
        <f t="shared" si="566"/>
        <v>900000</v>
      </c>
      <c r="I256" s="57">
        <f t="shared" si="566"/>
        <v>0</v>
      </c>
      <c r="J256" s="57">
        <f t="shared" si="566"/>
        <v>206802.08</v>
      </c>
      <c r="K256" s="57">
        <f t="shared" si="566"/>
        <v>0</v>
      </c>
      <c r="L256" s="57">
        <f t="shared" si="566"/>
        <v>0</v>
      </c>
      <c r="M256" s="57">
        <f t="shared" si="566"/>
        <v>0</v>
      </c>
      <c r="N256" s="57">
        <f t="shared" si="566"/>
        <v>0</v>
      </c>
      <c r="O256" s="57">
        <f t="shared" si="566"/>
        <v>0</v>
      </c>
      <c r="P256" s="57">
        <f t="shared" si="566"/>
        <v>0</v>
      </c>
      <c r="Q256" s="57">
        <f t="shared" si="566"/>
        <v>0</v>
      </c>
      <c r="R256" s="57">
        <f t="shared" si="566"/>
        <v>0</v>
      </c>
      <c r="S256" s="57">
        <f t="shared" si="566"/>
        <v>0</v>
      </c>
      <c r="T256" s="57">
        <f t="shared" si="566"/>
        <v>0</v>
      </c>
      <c r="U256" s="21">
        <f t="shared" si="522"/>
        <v>206802.08</v>
      </c>
    </row>
    <row r="257" spans="2:21" ht="20.25" customHeight="1" x14ac:dyDescent="0.25">
      <c r="B257" s="10" t="s">
        <v>401</v>
      </c>
      <c r="C257" s="10" t="s">
        <v>402</v>
      </c>
      <c r="D257" s="32">
        <v>900000</v>
      </c>
      <c r="E257" s="59">
        <v>500000</v>
      </c>
      <c r="F257" s="14">
        <v>0</v>
      </c>
      <c r="G257" s="59">
        <f>+E257+F257</f>
        <v>500000</v>
      </c>
      <c r="H257" s="32">
        <v>900000</v>
      </c>
      <c r="I257" s="14">
        <v>0</v>
      </c>
      <c r="J257" s="14">
        <v>206802.08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21">
        <f t="shared" si="522"/>
        <v>206802.08</v>
      </c>
    </row>
    <row r="258" spans="2:21" ht="20.25" customHeight="1" x14ac:dyDescent="0.25">
      <c r="B258" s="7" t="s">
        <v>403</v>
      </c>
      <c r="C258" s="7" t="s">
        <v>404</v>
      </c>
      <c r="D258" s="41">
        <f t="shared" ref="D258:E258" si="567">+D259</f>
        <v>100000</v>
      </c>
      <c r="E258" s="57">
        <f t="shared" si="567"/>
        <v>100000</v>
      </c>
      <c r="F258" s="15">
        <f t="shared" ref="F258:H258" si="568">+F259</f>
        <v>0</v>
      </c>
      <c r="G258" s="57">
        <f t="shared" si="568"/>
        <v>100000</v>
      </c>
      <c r="H258" s="41">
        <f t="shared" si="568"/>
        <v>100000</v>
      </c>
      <c r="I258" s="15">
        <f t="shared" ref="I258:T258" si="569">+I259</f>
        <v>0</v>
      </c>
      <c r="J258" s="15">
        <f t="shared" si="569"/>
        <v>0</v>
      </c>
      <c r="K258" s="15">
        <f t="shared" si="569"/>
        <v>0</v>
      </c>
      <c r="L258" s="15">
        <f t="shared" si="569"/>
        <v>0</v>
      </c>
      <c r="M258" s="15">
        <f t="shared" si="569"/>
        <v>0</v>
      </c>
      <c r="N258" s="15">
        <f t="shared" si="569"/>
        <v>0</v>
      </c>
      <c r="O258" s="15">
        <f t="shared" si="569"/>
        <v>0</v>
      </c>
      <c r="P258" s="15">
        <f t="shared" si="569"/>
        <v>0</v>
      </c>
      <c r="Q258" s="15">
        <f t="shared" si="569"/>
        <v>0</v>
      </c>
      <c r="R258" s="15">
        <f t="shared" si="569"/>
        <v>0</v>
      </c>
      <c r="S258" s="15">
        <f t="shared" si="569"/>
        <v>0</v>
      </c>
      <c r="T258" s="15">
        <f t="shared" si="569"/>
        <v>0</v>
      </c>
      <c r="U258" s="21">
        <f t="shared" si="522"/>
        <v>0</v>
      </c>
    </row>
    <row r="259" spans="2:21" ht="20.25" customHeight="1" x14ac:dyDescent="0.25">
      <c r="B259" s="10" t="s">
        <v>405</v>
      </c>
      <c r="C259" s="10" t="s">
        <v>404</v>
      </c>
      <c r="D259" s="32">
        <v>100000</v>
      </c>
      <c r="E259" s="59">
        <v>100000</v>
      </c>
      <c r="F259" s="14">
        <v>0</v>
      </c>
      <c r="G259" s="59">
        <f>+E259+F259</f>
        <v>100000</v>
      </c>
      <c r="H259" s="32">
        <v>100000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21">
        <f t="shared" si="522"/>
        <v>0</v>
      </c>
    </row>
    <row r="260" spans="2:21" ht="20.25" customHeight="1" x14ac:dyDescent="0.25">
      <c r="B260" s="7" t="s">
        <v>406</v>
      </c>
      <c r="C260" s="7" t="s">
        <v>407</v>
      </c>
      <c r="D260" s="41">
        <f t="shared" ref="D260:E260" si="570">+D261</f>
        <v>500000</v>
      </c>
      <c r="E260" s="57">
        <f t="shared" si="570"/>
        <v>5000000</v>
      </c>
      <c r="F260" s="15">
        <f t="shared" ref="F260:H260" si="571">+F261</f>
        <v>0</v>
      </c>
      <c r="G260" s="57">
        <f t="shared" si="571"/>
        <v>5000000</v>
      </c>
      <c r="H260" s="41">
        <f t="shared" si="571"/>
        <v>500000</v>
      </c>
      <c r="I260" s="15">
        <f t="shared" ref="I260:T260" si="572">+I261</f>
        <v>0</v>
      </c>
      <c r="J260" s="15">
        <f t="shared" si="572"/>
        <v>0</v>
      </c>
      <c r="K260" s="15">
        <f t="shared" si="572"/>
        <v>0</v>
      </c>
      <c r="L260" s="15">
        <f t="shared" si="572"/>
        <v>0</v>
      </c>
      <c r="M260" s="15">
        <f t="shared" si="572"/>
        <v>0</v>
      </c>
      <c r="N260" s="15">
        <f t="shared" si="572"/>
        <v>0</v>
      </c>
      <c r="O260" s="15">
        <f t="shared" si="572"/>
        <v>0</v>
      </c>
      <c r="P260" s="15">
        <f t="shared" si="572"/>
        <v>0</v>
      </c>
      <c r="Q260" s="15">
        <f t="shared" si="572"/>
        <v>0</v>
      </c>
      <c r="R260" s="15">
        <f t="shared" si="572"/>
        <v>0</v>
      </c>
      <c r="S260" s="15">
        <f t="shared" si="572"/>
        <v>0</v>
      </c>
      <c r="T260" s="15">
        <f t="shared" si="572"/>
        <v>0</v>
      </c>
      <c r="U260" s="21">
        <f t="shared" si="522"/>
        <v>0</v>
      </c>
    </row>
    <row r="261" spans="2:21" ht="20.25" customHeight="1" x14ac:dyDescent="0.25">
      <c r="B261" s="10" t="s">
        <v>408</v>
      </c>
      <c r="C261" s="10" t="s">
        <v>407</v>
      </c>
      <c r="D261" s="32">
        <v>500000</v>
      </c>
      <c r="E261" s="59">
        <v>5000000</v>
      </c>
      <c r="F261" s="14">
        <v>0</v>
      </c>
      <c r="G261" s="59">
        <f>+E261+F261</f>
        <v>5000000</v>
      </c>
      <c r="H261" s="32">
        <v>500000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/>
      <c r="R261" s="14">
        <v>0</v>
      </c>
      <c r="S261" s="14">
        <v>0</v>
      </c>
      <c r="T261" s="14">
        <v>0</v>
      </c>
      <c r="U261" s="21">
        <f t="shared" si="522"/>
        <v>0</v>
      </c>
    </row>
    <row r="262" spans="2:21" ht="20.25" customHeight="1" x14ac:dyDescent="0.25">
      <c r="B262" s="7" t="s">
        <v>409</v>
      </c>
      <c r="C262" s="7" t="s">
        <v>410</v>
      </c>
      <c r="D262" s="41">
        <f>+D265+D269+D272+D274+D276+D278</f>
        <v>28960000</v>
      </c>
      <c r="E262" s="57">
        <f>+E265+E269+E272+E274+E276+E278+E263+E267</f>
        <v>25800000</v>
      </c>
      <c r="F262" s="57">
        <f t="shared" ref="F262" si="573">+F265+F267+F269+F272+F274+F276+F278+F263</f>
        <v>16150000</v>
      </c>
      <c r="G262" s="57">
        <f t="shared" ref="G262:J262" si="574">+G265+G267+G269+G272+G274+G276+G278+G263</f>
        <v>41950000</v>
      </c>
      <c r="H262" s="41">
        <f>+H265+H269+H272+H274+H276+H278</f>
        <v>28960000</v>
      </c>
      <c r="I262" s="57">
        <f t="shared" ref="I262" si="575">+I265+I267+I269+I272+I274+I276+I278+I263</f>
        <v>0</v>
      </c>
      <c r="J262" s="57">
        <f t="shared" si="574"/>
        <v>0</v>
      </c>
      <c r="K262" s="57">
        <f t="shared" ref="K262" si="576">+K265+K267+K269+K272+K274+K276+K278+K263</f>
        <v>387169.8</v>
      </c>
      <c r="L262" s="57">
        <f t="shared" ref="L262" si="577">+L265+L267+L269+L272+L274+L276+L278+L263</f>
        <v>44781</v>
      </c>
      <c r="M262" s="57">
        <f t="shared" ref="M262" si="578">+M265+M267+M269+M272+M274+M276+M278+M263</f>
        <v>205182.78</v>
      </c>
      <c r="N262" s="57">
        <f t="shared" ref="N262" si="579">+N265+N267+N269+N272+N274+N276+N278+N263</f>
        <v>736631.66</v>
      </c>
      <c r="O262" s="57">
        <f t="shared" ref="O262" si="580">+O265+O267+O269+O272+O274+O276+O278+O263</f>
        <v>498165.9</v>
      </c>
      <c r="P262" s="57">
        <f t="shared" ref="P262" si="581">+P265+P267+P269+P272+P274+P276+P278+P263</f>
        <v>3102006.27</v>
      </c>
      <c r="Q262" s="57">
        <f t="shared" ref="Q262" si="582">+Q265+Q267+Q269+Q272+Q274+Q276+Q278+Q263</f>
        <v>7416211.2599999998</v>
      </c>
      <c r="R262" s="57">
        <f t="shared" ref="R262" si="583">+R265+R267+R269+R272+R274+R276+R278+R263</f>
        <v>0</v>
      </c>
      <c r="S262" s="57">
        <f t="shared" ref="S262:T262" si="584">+S265+S267+S269+S272+S274+S276+S278+S263</f>
        <v>0</v>
      </c>
      <c r="T262" s="57">
        <f t="shared" si="584"/>
        <v>0</v>
      </c>
      <c r="U262" s="57">
        <f t="shared" ref="U262" si="585">+U265+U267+U269+U272+U274+U276+U278+U263</f>
        <v>12390148.67</v>
      </c>
    </row>
    <row r="263" spans="2:21" ht="20.25" customHeight="1" x14ac:dyDescent="0.25">
      <c r="B263" s="7" t="s">
        <v>481</v>
      </c>
      <c r="C263" s="7" t="s">
        <v>482</v>
      </c>
      <c r="D263" s="15">
        <f t="shared" ref="D263:E263" si="586">+D264</f>
        <v>0</v>
      </c>
      <c r="E263" s="57">
        <f t="shared" si="586"/>
        <v>15000000</v>
      </c>
      <c r="F263" s="15">
        <f t="shared" ref="F263:H263" si="587">+F264</f>
        <v>0</v>
      </c>
      <c r="G263" s="57">
        <f t="shared" si="587"/>
        <v>15000000</v>
      </c>
      <c r="H263" s="15">
        <f t="shared" si="587"/>
        <v>0</v>
      </c>
      <c r="I263" s="15">
        <f t="shared" ref="I263:T263" si="588">+I264</f>
        <v>0</v>
      </c>
      <c r="J263" s="15">
        <f t="shared" si="588"/>
        <v>0</v>
      </c>
      <c r="K263" s="15">
        <f t="shared" si="588"/>
        <v>0</v>
      </c>
      <c r="L263" s="15">
        <f t="shared" si="588"/>
        <v>0</v>
      </c>
      <c r="M263" s="15">
        <f t="shared" si="588"/>
        <v>0</v>
      </c>
      <c r="N263" s="15">
        <f t="shared" si="588"/>
        <v>0</v>
      </c>
      <c r="O263" s="15">
        <f t="shared" si="588"/>
        <v>0</v>
      </c>
      <c r="P263" s="15">
        <f t="shared" si="588"/>
        <v>0</v>
      </c>
      <c r="Q263" s="15">
        <f t="shared" si="588"/>
        <v>0</v>
      </c>
      <c r="R263" s="15">
        <f t="shared" si="588"/>
        <v>0</v>
      </c>
      <c r="S263" s="15">
        <f t="shared" si="588"/>
        <v>0</v>
      </c>
      <c r="T263" s="15">
        <f t="shared" si="588"/>
        <v>0</v>
      </c>
      <c r="U263" s="21">
        <f t="shared" si="522"/>
        <v>0</v>
      </c>
    </row>
    <row r="264" spans="2:21" ht="20.25" customHeight="1" x14ac:dyDescent="0.25">
      <c r="B264" s="10" t="s">
        <v>483</v>
      </c>
      <c r="C264" s="10" t="s">
        <v>482</v>
      </c>
      <c r="D264" s="32"/>
      <c r="E264" s="59">
        <v>15000000</v>
      </c>
      <c r="F264" s="14">
        <v>0</v>
      </c>
      <c r="G264" s="59">
        <f>+E264+F264</f>
        <v>15000000</v>
      </c>
      <c r="H264" s="32"/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21">
        <f t="shared" si="522"/>
        <v>0</v>
      </c>
    </row>
    <row r="265" spans="2:21" ht="20.25" customHeight="1" x14ac:dyDescent="0.25">
      <c r="B265" s="7" t="s">
        <v>411</v>
      </c>
      <c r="C265" s="7" t="s">
        <v>412</v>
      </c>
      <c r="D265" s="41">
        <f t="shared" ref="D265:E265" si="589">+D266</f>
        <v>100000</v>
      </c>
      <c r="E265" s="57">
        <f t="shared" si="589"/>
        <v>100000</v>
      </c>
      <c r="F265" s="15">
        <f t="shared" ref="F265:H265" si="590">+F266</f>
        <v>0</v>
      </c>
      <c r="G265" s="57">
        <f t="shared" si="590"/>
        <v>100000</v>
      </c>
      <c r="H265" s="41">
        <f t="shared" si="590"/>
        <v>100000</v>
      </c>
      <c r="I265" s="15">
        <f t="shared" ref="I265:T265" si="591">+I266</f>
        <v>0</v>
      </c>
      <c r="J265" s="15">
        <f t="shared" si="591"/>
        <v>0</v>
      </c>
      <c r="K265" s="15">
        <f t="shared" si="591"/>
        <v>0</v>
      </c>
      <c r="L265" s="15">
        <f t="shared" si="591"/>
        <v>0</v>
      </c>
      <c r="M265" s="15">
        <f t="shared" si="591"/>
        <v>0</v>
      </c>
      <c r="N265" s="15">
        <f t="shared" si="591"/>
        <v>0</v>
      </c>
      <c r="O265" s="15">
        <f t="shared" si="591"/>
        <v>0</v>
      </c>
      <c r="P265" s="15">
        <f t="shared" si="591"/>
        <v>0</v>
      </c>
      <c r="Q265" s="15">
        <f t="shared" si="591"/>
        <v>0</v>
      </c>
      <c r="R265" s="15">
        <f t="shared" si="591"/>
        <v>0</v>
      </c>
      <c r="S265" s="15">
        <f t="shared" si="591"/>
        <v>0</v>
      </c>
      <c r="T265" s="15">
        <f t="shared" si="591"/>
        <v>0</v>
      </c>
      <c r="U265" s="21">
        <f t="shared" si="522"/>
        <v>0</v>
      </c>
    </row>
    <row r="266" spans="2:21" ht="20.25" customHeight="1" x14ac:dyDescent="0.25">
      <c r="B266" s="10" t="s">
        <v>413</v>
      </c>
      <c r="C266" s="10" t="s">
        <v>412</v>
      </c>
      <c r="D266" s="32">
        <v>100000</v>
      </c>
      <c r="E266" s="59">
        <v>100000</v>
      </c>
      <c r="F266" s="14">
        <v>0</v>
      </c>
      <c r="G266" s="59">
        <f>+E266+F266</f>
        <v>100000</v>
      </c>
      <c r="H266" s="32">
        <v>100000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21">
        <f t="shared" si="522"/>
        <v>0</v>
      </c>
    </row>
    <row r="267" spans="2:21" ht="20.25" customHeight="1" x14ac:dyDescent="0.25">
      <c r="B267" s="7" t="s">
        <v>558</v>
      </c>
      <c r="C267" s="7" t="s">
        <v>563</v>
      </c>
      <c r="D267" s="41">
        <f t="shared" ref="D267:D269" si="592">+D268</f>
        <v>100000</v>
      </c>
      <c r="E267" s="57">
        <f>+E268</f>
        <v>100000</v>
      </c>
      <c r="F267" s="15">
        <f t="shared" ref="F267" si="593">+F268</f>
        <v>0</v>
      </c>
      <c r="G267" s="57">
        <f t="shared" ref="G267" si="594">+G268</f>
        <v>100000</v>
      </c>
      <c r="H267" s="41">
        <f t="shared" ref="H267:H269" si="595">+H268</f>
        <v>100000</v>
      </c>
      <c r="I267" s="15">
        <f t="shared" ref="I267:U267" si="596">+I268</f>
        <v>0</v>
      </c>
      <c r="J267" s="15">
        <f t="shared" si="596"/>
        <v>0</v>
      </c>
      <c r="K267" s="15">
        <f t="shared" si="596"/>
        <v>0</v>
      </c>
      <c r="L267" s="15">
        <f t="shared" si="596"/>
        <v>0</v>
      </c>
      <c r="M267" s="15">
        <f t="shared" si="596"/>
        <v>0</v>
      </c>
      <c r="N267" s="15">
        <f t="shared" si="596"/>
        <v>0</v>
      </c>
      <c r="O267" s="15">
        <f t="shared" si="596"/>
        <v>0</v>
      </c>
      <c r="P267" s="15">
        <f t="shared" si="596"/>
        <v>0</v>
      </c>
      <c r="Q267" s="15">
        <f t="shared" si="596"/>
        <v>0</v>
      </c>
      <c r="R267" s="15">
        <f t="shared" si="596"/>
        <v>0</v>
      </c>
      <c r="S267" s="15">
        <f t="shared" si="596"/>
        <v>0</v>
      </c>
      <c r="T267" s="15">
        <f t="shared" si="596"/>
        <v>0</v>
      </c>
      <c r="U267" s="15">
        <f t="shared" si="596"/>
        <v>0</v>
      </c>
    </row>
    <row r="268" spans="2:21" ht="20.25" customHeight="1" x14ac:dyDescent="0.25">
      <c r="B268" s="10" t="s">
        <v>559</v>
      </c>
      <c r="C268" s="10" t="s">
        <v>563</v>
      </c>
      <c r="D268" s="32">
        <v>100000</v>
      </c>
      <c r="E268" s="59">
        <v>100000</v>
      </c>
      <c r="F268" s="14">
        <v>0</v>
      </c>
      <c r="G268" s="59">
        <f>+E268+F268</f>
        <v>100000</v>
      </c>
      <c r="H268" s="32">
        <v>100000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21">
        <f t="shared" ref="U268" si="597">+SUM(I268:T268)</f>
        <v>0</v>
      </c>
    </row>
    <row r="269" spans="2:21" ht="20.25" customHeight="1" x14ac:dyDescent="0.25">
      <c r="B269" s="7" t="s">
        <v>414</v>
      </c>
      <c r="C269" s="7" t="s">
        <v>415</v>
      </c>
      <c r="D269" s="41">
        <f t="shared" si="592"/>
        <v>100000</v>
      </c>
      <c r="E269" s="57">
        <f>+E270+E271</f>
        <v>1600000</v>
      </c>
      <c r="F269" s="15">
        <f t="shared" ref="F269" si="598">+F270+F271</f>
        <v>16150000</v>
      </c>
      <c r="G269" s="57">
        <f>+G270+G271</f>
        <v>17750000</v>
      </c>
      <c r="H269" s="41">
        <f t="shared" si="595"/>
        <v>100000</v>
      </c>
      <c r="I269" s="15">
        <f t="shared" ref="I269" si="599">+I270+I271</f>
        <v>0</v>
      </c>
      <c r="J269" s="15">
        <f t="shared" ref="J269" si="600">+J270+J271</f>
        <v>0</v>
      </c>
      <c r="K269" s="15">
        <f t="shared" ref="K269" si="601">+K270+K271</f>
        <v>360018</v>
      </c>
      <c r="L269" s="15">
        <f t="shared" ref="L269" si="602">+L270+L271</f>
        <v>0</v>
      </c>
      <c r="M269" s="15">
        <f t="shared" ref="M269" si="603">+M270+M271</f>
        <v>0</v>
      </c>
      <c r="N269" s="15">
        <f t="shared" ref="N269" si="604">+N270+N271</f>
        <v>0</v>
      </c>
      <c r="O269" s="15">
        <f t="shared" ref="O269" si="605">+O270+O271</f>
        <v>386999.99</v>
      </c>
      <c r="P269" s="15">
        <f t="shared" ref="P269" si="606">+P270+P271</f>
        <v>2906594.47</v>
      </c>
      <c r="Q269" s="15">
        <f>+Q270+Q271</f>
        <v>7266486.1699999999</v>
      </c>
      <c r="R269" s="15">
        <f t="shared" ref="R269" si="607">+R270+R271</f>
        <v>0</v>
      </c>
      <c r="S269" s="15">
        <f t="shared" ref="S269" si="608">+S270+S271</f>
        <v>0</v>
      </c>
      <c r="T269" s="15">
        <f t="shared" ref="T269" si="609">+T270+T271</f>
        <v>0</v>
      </c>
      <c r="U269" s="21">
        <f t="shared" si="522"/>
        <v>10920098.629999999</v>
      </c>
    </row>
    <row r="270" spans="2:21" ht="20.25" customHeight="1" x14ac:dyDescent="0.25">
      <c r="B270" s="10" t="s">
        <v>416</v>
      </c>
      <c r="C270" s="10" t="s">
        <v>415</v>
      </c>
      <c r="D270" s="32">
        <v>100000</v>
      </c>
      <c r="E270" s="59">
        <v>100000</v>
      </c>
      <c r="F270" s="14">
        <v>0</v>
      </c>
      <c r="G270" s="59">
        <f>+E270+F270</f>
        <v>100000</v>
      </c>
      <c r="H270" s="32">
        <v>100000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21">
        <f t="shared" si="522"/>
        <v>0</v>
      </c>
    </row>
    <row r="271" spans="2:21" ht="20.25" customHeight="1" x14ac:dyDescent="0.25">
      <c r="B271" s="10" t="s">
        <v>549</v>
      </c>
      <c r="C271" s="10" t="s">
        <v>550</v>
      </c>
      <c r="D271" s="32"/>
      <c r="E271" s="59">
        <v>1500000</v>
      </c>
      <c r="F271" s="14">
        <v>16150000</v>
      </c>
      <c r="G271" s="59">
        <f>+E271+F271</f>
        <v>17650000</v>
      </c>
      <c r="H271" s="32"/>
      <c r="I271" s="14">
        <v>0</v>
      </c>
      <c r="J271" s="14">
        <v>0</v>
      </c>
      <c r="K271" s="14">
        <v>360018</v>
      </c>
      <c r="L271" s="14">
        <v>0</v>
      </c>
      <c r="M271" s="14">
        <v>0</v>
      </c>
      <c r="N271" s="14">
        <v>0</v>
      </c>
      <c r="O271" s="14">
        <v>386999.99</v>
      </c>
      <c r="P271" s="14">
        <v>2906594.47</v>
      </c>
      <c r="Q271" s="14">
        <v>7266486.1699999999</v>
      </c>
      <c r="R271" s="14">
        <v>0</v>
      </c>
      <c r="S271" s="14">
        <v>0</v>
      </c>
      <c r="T271" s="14">
        <v>0</v>
      </c>
      <c r="U271" s="21">
        <f t="shared" si="522"/>
        <v>10920098.629999999</v>
      </c>
    </row>
    <row r="272" spans="2:21" ht="32.25" customHeight="1" x14ac:dyDescent="0.25">
      <c r="B272" s="7" t="s">
        <v>417</v>
      </c>
      <c r="C272" s="7" t="s">
        <v>418</v>
      </c>
      <c r="D272" s="41">
        <f t="shared" ref="D272:E272" si="610">+D273</f>
        <v>100000</v>
      </c>
      <c r="E272" s="57">
        <f t="shared" si="610"/>
        <v>2500000</v>
      </c>
      <c r="F272" s="15">
        <f t="shared" ref="F272:H272" si="611">+F273</f>
        <v>0</v>
      </c>
      <c r="G272" s="57">
        <f t="shared" si="611"/>
        <v>2500000</v>
      </c>
      <c r="H272" s="41">
        <f t="shared" si="611"/>
        <v>100000</v>
      </c>
      <c r="I272" s="15">
        <f t="shared" ref="I272:T272" si="612">+I273</f>
        <v>0</v>
      </c>
      <c r="J272" s="15">
        <f t="shared" si="612"/>
        <v>0</v>
      </c>
      <c r="K272" s="15">
        <f t="shared" si="612"/>
        <v>0</v>
      </c>
      <c r="L272" s="15">
        <f t="shared" si="612"/>
        <v>44781</v>
      </c>
      <c r="M272" s="15">
        <f t="shared" si="612"/>
        <v>200600</v>
      </c>
      <c r="N272" s="15">
        <f t="shared" si="612"/>
        <v>706866.87</v>
      </c>
      <c r="O272" s="15">
        <f t="shared" si="612"/>
        <v>111165.91</v>
      </c>
      <c r="P272" s="15">
        <f t="shared" si="612"/>
        <v>185460.8</v>
      </c>
      <c r="Q272" s="15">
        <f t="shared" si="612"/>
        <v>0</v>
      </c>
      <c r="R272" s="15">
        <f t="shared" si="612"/>
        <v>0</v>
      </c>
      <c r="S272" s="15">
        <f t="shared" si="612"/>
        <v>0</v>
      </c>
      <c r="T272" s="15">
        <f t="shared" si="612"/>
        <v>0</v>
      </c>
      <c r="U272" s="21">
        <f t="shared" si="522"/>
        <v>1248874.58</v>
      </c>
    </row>
    <row r="273" spans="2:21" ht="34.5" x14ac:dyDescent="0.25">
      <c r="B273" s="10" t="s">
        <v>419</v>
      </c>
      <c r="C273" s="10" t="s">
        <v>418</v>
      </c>
      <c r="D273" s="32">
        <v>100000</v>
      </c>
      <c r="E273" s="59">
        <v>2500000</v>
      </c>
      <c r="F273" s="14">
        <v>0</v>
      </c>
      <c r="G273" s="59">
        <f>+E273+F273</f>
        <v>2500000</v>
      </c>
      <c r="H273" s="32">
        <v>100000</v>
      </c>
      <c r="I273" s="14">
        <v>0</v>
      </c>
      <c r="J273" s="14">
        <v>0</v>
      </c>
      <c r="K273" s="14">
        <v>0</v>
      </c>
      <c r="L273" s="14">
        <v>44781</v>
      </c>
      <c r="M273" s="14">
        <v>200600</v>
      </c>
      <c r="N273" s="14">
        <v>706866.87</v>
      </c>
      <c r="O273" s="14">
        <v>111165.91</v>
      </c>
      <c r="P273" s="14">
        <v>185460.8</v>
      </c>
      <c r="Q273" s="14">
        <v>0</v>
      </c>
      <c r="R273" s="14">
        <v>0</v>
      </c>
      <c r="S273" s="14">
        <v>0</v>
      </c>
      <c r="T273" s="14">
        <v>0</v>
      </c>
      <c r="U273" s="21">
        <f t="shared" si="522"/>
        <v>1248874.58</v>
      </c>
    </row>
    <row r="274" spans="2:21" ht="20.25" customHeight="1" x14ac:dyDescent="0.25">
      <c r="B274" s="7" t="s">
        <v>420</v>
      </c>
      <c r="C274" s="7" t="s">
        <v>421</v>
      </c>
      <c r="D274" s="41">
        <f t="shared" ref="D274:E274" si="613">+D275</f>
        <v>3000000</v>
      </c>
      <c r="E274" s="57">
        <f t="shared" si="613"/>
        <v>5000000</v>
      </c>
      <c r="F274" s="15">
        <f t="shared" ref="F274:H274" si="614">+F275</f>
        <v>0</v>
      </c>
      <c r="G274" s="57">
        <f t="shared" si="614"/>
        <v>5000000</v>
      </c>
      <c r="H274" s="41">
        <f t="shared" si="614"/>
        <v>3000000</v>
      </c>
      <c r="I274" s="15">
        <f t="shared" ref="I274:T274" si="615">+I275</f>
        <v>0</v>
      </c>
      <c r="J274" s="15">
        <f t="shared" si="615"/>
        <v>0</v>
      </c>
      <c r="K274" s="15">
        <f t="shared" si="615"/>
        <v>0</v>
      </c>
      <c r="L274" s="15">
        <f t="shared" si="615"/>
        <v>0</v>
      </c>
      <c r="M274" s="15">
        <f t="shared" si="615"/>
        <v>0</v>
      </c>
      <c r="N274" s="15">
        <f t="shared" si="615"/>
        <v>0</v>
      </c>
      <c r="O274" s="15">
        <f t="shared" si="615"/>
        <v>0</v>
      </c>
      <c r="P274" s="15">
        <f t="shared" si="615"/>
        <v>0</v>
      </c>
      <c r="Q274" s="15">
        <f t="shared" si="615"/>
        <v>0</v>
      </c>
      <c r="R274" s="15">
        <f t="shared" si="615"/>
        <v>0</v>
      </c>
      <c r="S274" s="15">
        <f t="shared" si="615"/>
        <v>0</v>
      </c>
      <c r="T274" s="15">
        <f t="shared" si="615"/>
        <v>0</v>
      </c>
      <c r="U274" s="21">
        <f t="shared" si="522"/>
        <v>0</v>
      </c>
    </row>
    <row r="275" spans="2:21" ht="20.25" customHeight="1" x14ac:dyDescent="0.25">
      <c r="B275" s="10" t="s">
        <v>422</v>
      </c>
      <c r="C275" s="10" t="s">
        <v>421</v>
      </c>
      <c r="D275" s="32">
        <v>3000000</v>
      </c>
      <c r="E275" s="59">
        <v>5000000</v>
      </c>
      <c r="F275" s="14">
        <v>0</v>
      </c>
      <c r="G275" s="59">
        <f>+E275+F275</f>
        <v>5000000</v>
      </c>
      <c r="H275" s="32">
        <v>3000000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21">
        <f t="shared" si="522"/>
        <v>0</v>
      </c>
    </row>
    <row r="276" spans="2:21" ht="20.25" customHeight="1" x14ac:dyDescent="0.25">
      <c r="B276" s="7" t="s">
        <v>423</v>
      </c>
      <c r="C276" s="7" t="s">
        <v>424</v>
      </c>
      <c r="D276" s="41">
        <f t="shared" ref="D276:E276" si="616">+D277</f>
        <v>600000</v>
      </c>
      <c r="E276" s="57">
        <f t="shared" si="616"/>
        <v>1000000</v>
      </c>
      <c r="F276" s="15">
        <f t="shared" ref="F276:H276" si="617">+F277</f>
        <v>0</v>
      </c>
      <c r="G276" s="57">
        <f t="shared" si="617"/>
        <v>1000000</v>
      </c>
      <c r="H276" s="41">
        <f t="shared" si="617"/>
        <v>600000</v>
      </c>
      <c r="I276" s="15">
        <f t="shared" ref="I276:T276" si="618">+I277</f>
        <v>0</v>
      </c>
      <c r="J276" s="15">
        <f t="shared" si="618"/>
        <v>0</v>
      </c>
      <c r="K276" s="15">
        <f t="shared" si="618"/>
        <v>27151.8</v>
      </c>
      <c r="L276" s="15">
        <f t="shared" si="618"/>
        <v>0</v>
      </c>
      <c r="M276" s="15">
        <f t="shared" si="618"/>
        <v>4582.78</v>
      </c>
      <c r="N276" s="15">
        <f t="shared" si="618"/>
        <v>29764.79</v>
      </c>
      <c r="O276" s="15">
        <f t="shared" si="618"/>
        <v>0</v>
      </c>
      <c r="P276" s="15">
        <f t="shared" si="618"/>
        <v>0</v>
      </c>
      <c r="Q276" s="15">
        <f>+Q277</f>
        <v>149725.09</v>
      </c>
      <c r="R276" s="15">
        <f t="shared" si="618"/>
        <v>0</v>
      </c>
      <c r="S276" s="15">
        <f t="shared" si="618"/>
        <v>0</v>
      </c>
      <c r="T276" s="15">
        <f t="shared" si="618"/>
        <v>0</v>
      </c>
      <c r="U276" s="21">
        <f t="shared" ref="U276:U313" si="619">+SUM(I276:T276)</f>
        <v>211224.46</v>
      </c>
    </row>
    <row r="277" spans="2:21" ht="20.25" customHeight="1" x14ac:dyDescent="0.25">
      <c r="B277" s="10" t="s">
        <v>425</v>
      </c>
      <c r="C277" s="10" t="s">
        <v>424</v>
      </c>
      <c r="D277" s="32">
        <v>600000</v>
      </c>
      <c r="E277" s="59">
        <v>1000000</v>
      </c>
      <c r="F277" s="14">
        <v>0</v>
      </c>
      <c r="G277" s="59">
        <f>+E277+F277</f>
        <v>1000000</v>
      </c>
      <c r="H277" s="32">
        <v>600000</v>
      </c>
      <c r="I277" s="14">
        <v>0</v>
      </c>
      <c r="J277" s="14">
        <v>0</v>
      </c>
      <c r="K277" s="14">
        <v>27151.8</v>
      </c>
      <c r="L277" s="14">
        <v>0</v>
      </c>
      <c r="M277" s="14">
        <v>4582.78</v>
      </c>
      <c r="N277" s="14">
        <v>29764.79</v>
      </c>
      <c r="O277" s="14">
        <v>0</v>
      </c>
      <c r="P277" s="14">
        <v>0</v>
      </c>
      <c r="Q277" s="14">
        <v>149725.09</v>
      </c>
      <c r="R277" s="14">
        <v>0</v>
      </c>
      <c r="S277" s="14">
        <v>0</v>
      </c>
      <c r="T277" s="14">
        <v>0</v>
      </c>
      <c r="U277" s="21">
        <f t="shared" si="619"/>
        <v>211224.46</v>
      </c>
    </row>
    <row r="278" spans="2:21" ht="20.25" customHeight="1" x14ac:dyDescent="0.25">
      <c r="B278" s="7" t="s">
        <v>426</v>
      </c>
      <c r="C278" s="7" t="s">
        <v>427</v>
      </c>
      <c r="D278" s="41">
        <f t="shared" ref="D278:E278" si="620">+D279</f>
        <v>25060000</v>
      </c>
      <c r="E278" s="57">
        <f t="shared" si="620"/>
        <v>500000</v>
      </c>
      <c r="F278" s="15">
        <f t="shared" ref="F278:H278" si="621">+F279</f>
        <v>0</v>
      </c>
      <c r="G278" s="57">
        <f t="shared" si="621"/>
        <v>500000</v>
      </c>
      <c r="H278" s="41">
        <f t="shared" si="621"/>
        <v>25060000</v>
      </c>
      <c r="I278" s="15">
        <f t="shared" ref="I278:T278" si="622">+I279</f>
        <v>0</v>
      </c>
      <c r="J278" s="15">
        <f t="shared" si="622"/>
        <v>0</v>
      </c>
      <c r="K278" s="15">
        <f t="shared" si="622"/>
        <v>0</v>
      </c>
      <c r="L278" s="15">
        <f t="shared" si="622"/>
        <v>0</v>
      </c>
      <c r="M278" s="15">
        <f t="shared" si="622"/>
        <v>0</v>
      </c>
      <c r="N278" s="15">
        <f t="shared" si="622"/>
        <v>0</v>
      </c>
      <c r="O278" s="15">
        <f t="shared" si="622"/>
        <v>0</v>
      </c>
      <c r="P278" s="15">
        <f t="shared" si="622"/>
        <v>9951</v>
      </c>
      <c r="Q278" s="15">
        <f t="shared" si="622"/>
        <v>0</v>
      </c>
      <c r="R278" s="15">
        <f t="shared" si="622"/>
        <v>0</v>
      </c>
      <c r="S278" s="15">
        <f t="shared" si="622"/>
        <v>0</v>
      </c>
      <c r="T278" s="15">
        <f t="shared" si="622"/>
        <v>0</v>
      </c>
      <c r="U278" s="21">
        <f t="shared" si="619"/>
        <v>9951</v>
      </c>
    </row>
    <row r="279" spans="2:21" ht="20.25" customHeight="1" x14ac:dyDescent="0.25">
      <c r="B279" s="10" t="s">
        <v>428</v>
      </c>
      <c r="C279" s="10" t="s">
        <v>429</v>
      </c>
      <c r="D279" s="32">
        <v>25060000</v>
      </c>
      <c r="E279" s="59">
        <v>500000</v>
      </c>
      <c r="F279" s="14">
        <v>0</v>
      </c>
      <c r="G279" s="59">
        <f>+E279+F279</f>
        <v>500000</v>
      </c>
      <c r="H279" s="32">
        <v>25060000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9951</v>
      </c>
      <c r="Q279" s="14">
        <v>0</v>
      </c>
      <c r="R279" s="14">
        <v>0</v>
      </c>
      <c r="S279" s="14">
        <v>0</v>
      </c>
      <c r="T279" s="14">
        <v>0</v>
      </c>
      <c r="U279" s="21">
        <f t="shared" si="619"/>
        <v>9951</v>
      </c>
    </row>
    <row r="280" spans="2:21" ht="20.25" customHeight="1" x14ac:dyDescent="0.25">
      <c r="B280" s="7" t="s">
        <v>519</v>
      </c>
      <c r="C280" s="7" t="s">
        <v>520</v>
      </c>
      <c r="D280" s="41">
        <f t="shared" ref="D280" si="623">+D281+D284</f>
        <v>7560000</v>
      </c>
      <c r="E280" s="57">
        <f t="shared" ref="E280:E281" si="624">+E281</f>
        <v>1500000</v>
      </c>
      <c r="F280" s="15">
        <f t="shared" ref="F280:G281" si="625">+F281</f>
        <v>139305200</v>
      </c>
      <c r="G280" s="57">
        <f t="shared" si="625"/>
        <v>140805200</v>
      </c>
      <c r="H280" s="41">
        <f t="shared" ref="H280" si="626">+H281+H284</f>
        <v>7560000</v>
      </c>
      <c r="I280" s="15">
        <f t="shared" ref="I280:T281" si="627">+I281</f>
        <v>0</v>
      </c>
      <c r="J280" s="15">
        <f t="shared" si="627"/>
        <v>0</v>
      </c>
      <c r="K280" s="15">
        <f t="shared" si="627"/>
        <v>0</v>
      </c>
      <c r="L280" s="15">
        <f t="shared" si="627"/>
        <v>0</v>
      </c>
      <c r="M280" s="15">
        <f t="shared" si="627"/>
        <v>0</v>
      </c>
      <c r="N280" s="15">
        <f t="shared" si="627"/>
        <v>0</v>
      </c>
      <c r="O280" s="15">
        <f t="shared" si="627"/>
        <v>0</v>
      </c>
      <c r="P280" s="15">
        <f t="shared" si="627"/>
        <v>0</v>
      </c>
      <c r="Q280" s="15">
        <f t="shared" si="627"/>
        <v>0</v>
      </c>
      <c r="R280" s="15">
        <f t="shared" si="627"/>
        <v>0</v>
      </c>
      <c r="S280" s="15">
        <f t="shared" si="627"/>
        <v>0</v>
      </c>
      <c r="T280" s="15">
        <f t="shared" si="627"/>
        <v>0</v>
      </c>
      <c r="U280" s="21">
        <f t="shared" ref="U280:U282" si="628">+SUM(I280:T280)</f>
        <v>0</v>
      </c>
    </row>
    <row r="281" spans="2:21" ht="20.25" customHeight="1" x14ac:dyDescent="0.25">
      <c r="B281" s="7" t="s">
        <v>521</v>
      </c>
      <c r="C281" s="7" t="s">
        <v>522</v>
      </c>
      <c r="D281" s="41">
        <f t="shared" ref="D281" si="629">+D282+D283</f>
        <v>5040000</v>
      </c>
      <c r="E281" s="57">
        <f t="shared" si="624"/>
        <v>1500000</v>
      </c>
      <c r="F281" s="15">
        <f t="shared" si="625"/>
        <v>139305200</v>
      </c>
      <c r="G281" s="57">
        <f t="shared" si="625"/>
        <v>140805200</v>
      </c>
      <c r="H281" s="41">
        <f t="shared" ref="H281" si="630">+H282+H283</f>
        <v>5040000</v>
      </c>
      <c r="I281" s="15">
        <f t="shared" si="627"/>
        <v>0</v>
      </c>
      <c r="J281" s="15">
        <f t="shared" si="627"/>
        <v>0</v>
      </c>
      <c r="K281" s="15">
        <f t="shared" si="627"/>
        <v>0</v>
      </c>
      <c r="L281" s="15">
        <f t="shared" si="627"/>
        <v>0</v>
      </c>
      <c r="M281" s="15">
        <f t="shared" si="627"/>
        <v>0</v>
      </c>
      <c r="N281" s="15">
        <f t="shared" si="627"/>
        <v>0</v>
      </c>
      <c r="O281" s="15">
        <f t="shared" si="627"/>
        <v>0</v>
      </c>
      <c r="P281" s="15">
        <f t="shared" si="627"/>
        <v>0</v>
      </c>
      <c r="Q281" s="15">
        <f t="shared" si="627"/>
        <v>0</v>
      </c>
      <c r="R281" s="15">
        <f t="shared" si="627"/>
        <v>0</v>
      </c>
      <c r="S281" s="15">
        <f t="shared" si="627"/>
        <v>0</v>
      </c>
      <c r="T281" s="15">
        <f t="shared" si="627"/>
        <v>0</v>
      </c>
      <c r="U281" s="21">
        <f t="shared" si="628"/>
        <v>0</v>
      </c>
    </row>
    <row r="282" spans="2:21" ht="20.25" customHeight="1" x14ac:dyDescent="0.25">
      <c r="B282" s="10" t="s">
        <v>523</v>
      </c>
      <c r="C282" s="10" t="s">
        <v>522</v>
      </c>
      <c r="D282" s="32">
        <v>2500000</v>
      </c>
      <c r="E282" s="59">
        <v>1500000</v>
      </c>
      <c r="F282" s="14">
        <v>139305200</v>
      </c>
      <c r="G282" s="59">
        <f>+E282+F282</f>
        <v>140805200</v>
      </c>
      <c r="H282" s="32">
        <v>2500000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21">
        <f t="shared" si="628"/>
        <v>0</v>
      </c>
    </row>
    <row r="283" spans="2:21" ht="20.25" customHeight="1" x14ac:dyDescent="0.25">
      <c r="B283" s="7" t="s">
        <v>430</v>
      </c>
      <c r="C283" s="7" t="s">
        <v>431</v>
      </c>
      <c r="D283" s="41">
        <f t="shared" ref="D283:E283" si="631">+D284+D287</f>
        <v>2540000</v>
      </c>
      <c r="E283" s="57">
        <f t="shared" si="631"/>
        <v>10200000</v>
      </c>
      <c r="F283" s="15">
        <f t="shared" ref="F283" si="632">+F284+F287</f>
        <v>5000000</v>
      </c>
      <c r="G283" s="57">
        <f t="shared" ref="G283:I283" si="633">+G284+G287</f>
        <v>15200000</v>
      </c>
      <c r="H283" s="41">
        <f t="shared" si="633"/>
        <v>2540000</v>
      </c>
      <c r="I283" s="15">
        <f t="shared" si="633"/>
        <v>0</v>
      </c>
      <c r="J283" s="15">
        <f t="shared" ref="J283:R283" si="634">+J284+J287</f>
        <v>0</v>
      </c>
      <c r="K283" s="15">
        <f t="shared" si="634"/>
        <v>0</v>
      </c>
      <c r="L283" s="15">
        <f t="shared" si="634"/>
        <v>0</v>
      </c>
      <c r="M283" s="15">
        <f t="shared" si="634"/>
        <v>4538280</v>
      </c>
      <c r="N283" s="15">
        <f t="shared" si="634"/>
        <v>1125784.8999999999</v>
      </c>
      <c r="O283" s="15">
        <f t="shared" si="634"/>
        <v>0</v>
      </c>
      <c r="P283" s="15">
        <f t="shared" si="634"/>
        <v>1477682.14</v>
      </c>
      <c r="Q283" s="15">
        <f t="shared" si="634"/>
        <v>0</v>
      </c>
      <c r="R283" s="15">
        <f t="shared" si="634"/>
        <v>1048187.76</v>
      </c>
      <c r="S283" s="15">
        <f t="shared" ref="S283" si="635">+S284+S287</f>
        <v>0</v>
      </c>
      <c r="T283" s="15">
        <f t="shared" ref="T283" si="636">+T284+T287</f>
        <v>0</v>
      </c>
      <c r="U283" s="21">
        <f t="shared" si="619"/>
        <v>8189934.7999999998</v>
      </c>
    </row>
    <row r="284" spans="2:21" ht="20.25" customHeight="1" x14ac:dyDescent="0.25">
      <c r="B284" s="7" t="s">
        <v>432</v>
      </c>
      <c r="C284" s="7" t="s">
        <v>433</v>
      </c>
      <c r="D284" s="41">
        <f t="shared" ref="D284:E284" si="637">+D285+D286</f>
        <v>2520000</v>
      </c>
      <c r="E284" s="57">
        <f t="shared" si="637"/>
        <v>200000</v>
      </c>
      <c r="F284" s="15">
        <f t="shared" ref="F284" si="638">+F285+F286</f>
        <v>0</v>
      </c>
      <c r="G284" s="57">
        <f t="shared" ref="G284:I284" si="639">+G285+G286</f>
        <v>200000</v>
      </c>
      <c r="H284" s="41">
        <f t="shared" si="639"/>
        <v>2520000</v>
      </c>
      <c r="I284" s="15">
        <f t="shared" si="639"/>
        <v>0</v>
      </c>
      <c r="J284" s="15">
        <f t="shared" ref="J284:R284" si="640">+J285+J286</f>
        <v>0</v>
      </c>
      <c r="K284" s="15">
        <f t="shared" si="640"/>
        <v>0</v>
      </c>
      <c r="L284" s="15">
        <f t="shared" si="640"/>
        <v>0</v>
      </c>
      <c r="M284" s="15">
        <f t="shared" si="640"/>
        <v>0</v>
      </c>
      <c r="N284" s="15">
        <f t="shared" si="640"/>
        <v>0</v>
      </c>
      <c r="O284" s="15">
        <f t="shared" si="640"/>
        <v>0</v>
      </c>
      <c r="P284" s="15">
        <f t="shared" si="640"/>
        <v>0</v>
      </c>
      <c r="Q284" s="15">
        <f t="shared" si="640"/>
        <v>0</v>
      </c>
      <c r="R284" s="15">
        <f t="shared" si="640"/>
        <v>0</v>
      </c>
      <c r="S284" s="15">
        <f t="shared" ref="S284" si="641">+S285+S286</f>
        <v>0</v>
      </c>
      <c r="T284" s="15">
        <f t="shared" ref="T284" si="642">+T285+T286</f>
        <v>0</v>
      </c>
      <c r="U284" s="21">
        <f t="shared" si="619"/>
        <v>0</v>
      </c>
    </row>
    <row r="285" spans="2:21" ht="20.25" customHeight="1" x14ac:dyDescent="0.25">
      <c r="B285" s="10" t="s">
        <v>434</v>
      </c>
      <c r="C285" s="10" t="s">
        <v>435</v>
      </c>
      <c r="D285" s="32">
        <v>2500000</v>
      </c>
      <c r="E285" s="59">
        <v>100000</v>
      </c>
      <c r="F285" s="14">
        <v>0</v>
      </c>
      <c r="G285" s="59">
        <f>+E285+F285</f>
        <v>100000</v>
      </c>
      <c r="H285" s="32">
        <v>2500000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21">
        <f t="shared" si="619"/>
        <v>0</v>
      </c>
    </row>
    <row r="286" spans="2:21" ht="20.25" customHeight="1" x14ac:dyDescent="0.25">
      <c r="B286" s="10" t="s">
        <v>436</v>
      </c>
      <c r="C286" s="10" t="s">
        <v>437</v>
      </c>
      <c r="D286" s="32">
        <v>20000</v>
      </c>
      <c r="E286" s="59">
        <v>100000</v>
      </c>
      <c r="F286" s="14">
        <v>0</v>
      </c>
      <c r="G286" s="59">
        <f>+E286+F286</f>
        <v>100000</v>
      </c>
      <c r="H286" s="32">
        <v>20000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21">
        <f t="shared" si="619"/>
        <v>0</v>
      </c>
    </row>
    <row r="287" spans="2:21" ht="20.25" customHeight="1" x14ac:dyDescent="0.25">
      <c r="B287" s="7" t="s">
        <v>438</v>
      </c>
      <c r="C287" s="7" t="s">
        <v>439</v>
      </c>
      <c r="D287" s="41">
        <f t="shared" ref="D287:E287" si="643">+D288</f>
        <v>20000</v>
      </c>
      <c r="E287" s="57">
        <f t="shared" si="643"/>
        <v>10000000</v>
      </c>
      <c r="F287" s="15">
        <f t="shared" ref="F287:H287" si="644">+F288</f>
        <v>5000000</v>
      </c>
      <c r="G287" s="57">
        <f t="shared" si="644"/>
        <v>15000000</v>
      </c>
      <c r="H287" s="41">
        <f t="shared" si="644"/>
        <v>20000</v>
      </c>
      <c r="I287" s="15">
        <f t="shared" ref="I287:T287" si="645">+I288</f>
        <v>0</v>
      </c>
      <c r="J287" s="15">
        <f t="shared" si="645"/>
        <v>0</v>
      </c>
      <c r="K287" s="15">
        <f t="shared" si="645"/>
        <v>0</v>
      </c>
      <c r="L287" s="15">
        <f t="shared" si="645"/>
        <v>0</v>
      </c>
      <c r="M287" s="15">
        <f t="shared" si="645"/>
        <v>4538280</v>
      </c>
      <c r="N287" s="15">
        <f t="shared" si="645"/>
        <v>1125784.8999999999</v>
      </c>
      <c r="O287" s="15">
        <f t="shared" si="645"/>
        <v>0</v>
      </c>
      <c r="P287" s="15">
        <f t="shared" si="645"/>
        <v>1477682.14</v>
      </c>
      <c r="Q287" s="15">
        <f t="shared" si="645"/>
        <v>0</v>
      </c>
      <c r="R287" s="15">
        <f t="shared" si="645"/>
        <v>1048187.76</v>
      </c>
      <c r="S287" s="15">
        <f t="shared" si="645"/>
        <v>0</v>
      </c>
      <c r="T287" s="15">
        <f t="shared" si="645"/>
        <v>0</v>
      </c>
      <c r="U287" s="21">
        <f t="shared" si="619"/>
        <v>8189934.7999999998</v>
      </c>
    </row>
    <row r="288" spans="2:21" ht="20.25" customHeight="1" x14ac:dyDescent="0.25">
      <c r="B288" s="10" t="s">
        <v>440</v>
      </c>
      <c r="C288" s="10" t="s">
        <v>439</v>
      </c>
      <c r="D288" s="32">
        <v>20000</v>
      </c>
      <c r="E288" s="59">
        <v>10000000</v>
      </c>
      <c r="F288" s="14">
        <v>5000000</v>
      </c>
      <c r="G288" s="59">
        <f>+E288+F288</f>
        <v>15000000</v>
      </c>
      <c r="H288" s="32">
        <v>20000</v>
      </c>
      <c r="I288" s="14">
        <v>0</v>
      </c>
      <c r="J288" s="14">
        <v>0</v>
      </c>
      <c r="K288" s="14">
        <v>0</v>
      </c>
      <c r="L288" s="14">
        <v>0</v>
      </c>
      <c r="M288" s="14">
        <v>4538280</v>
      </c>
      <c r="N288" s="14">
        <v>1125784.8999999999</v>
      </c>
      <c r="O288" s="14">
        <v>0</v>
      </c>
      <c r="P288" s="14">
        <v>1477682.14</v>
      </c>
      <c r="Q288" s="14">
        <v>0</v>
      </c>
      <c r="R288" s="14">
        <v>1048187.76</v>
      </c>
      <c r="S288" s="14">
        <v>0</v>
      </c>
      <c r="T288" s="14">
        <v>0</v>
      </c>
      <c r="U288" s="21">
        <f t="shared" si="619"/>
        <v>8189934.7999999998</v>
      </c>
    </row>
    <row r="289" spans="2:25" ht="30.75" customHeight="1" x14ac:dyDescent="0.25">
      <c r="B289" s="7" t="s">
        <v>441</v>
      </c>
      <c r="C289" s="7" t="s">
        <v>442</v>
      </c>
      <c r="D289" s="41">
        <f t="shared" ref="D289" si="646">+D290+D293</f>
        <v>300000</v>
      </c>
      <c r="E289" s="57">
        <f>+E290+E293+E295</f>
        <v>31500000</v>
      </c>
      <c r="F289" s="15">
        <f t="shared" ref="F289" si="647">+F290+F293+F295</f>
        <v>-11000000</v>
      </c>
      <c r="G289" s="57">
        <f t="shared" ref="G289" si="648">+G290+G293+G295</f>
        <v>20500000</v>
      </c>
      <c r="H289" s="41">
        <f t="shared" ref="H289" si="649">+H290+H293</f>
        <v>300000</v>
      </c>
      <c r="I289" s="15">
        <f t="shared" ref="I289" si="650">+I290+I293+I295</f>
        <v>0</v>
      </c>
      <c r="J289" s="15">
        <f t="shared" ref="J289" si="651">+J290+J293+J295</f>
        <v>0</v>
      </c>
      <c r="K289" s="15">
        <f t="shared" ref="K289" si="652">+K290+K293+K295</f>
        <v>0</v>
      </c>
      <c r="L289" s="15">
        <f t="shared" ref="L289" si="653">+L290+L293+L295</f>
        <v>0</v>
      </c>
      <c r="M289" s="15">
        <f t="shared" ref="M289" si="654">+M290+M293+M295</f>
        <v>0</v>
      </c>
      <c r="N289" s="15">
        <f t="shared" ref="N289" si="655">+N290+N293+N295</f>
        <v>0</v>
      </c>
      <c r="O289" s="15">
        <f t="shared" ref="O289" si="656">+O290+O293+O295</f>
        <v>0</v>
      </c>
      <c r="P289" s="15">
        <f t="shared" ref="P289" si="657">+P290+P293+P295</f>
        <v>0</v>
      </c>
      <c r="Q289" s="15">
        <f t="shared" ref="Q289" si="658">+Q290+Q293+Q295</f>
        <v>0</v>
      </c>
      <c r="R289" s="15">
        <f t="shared" ref="R289" si="659">+R290+R293+R295</f>
        <v>0</v>
      </c>
      <c r="S289" s="15">
        <f t="shared" ref="S289" si="660">+S290+S293+S295</f>
        <v>0</v>
      </c>
      <c r="T289" s="15">
        <f t="shared" ref="T289:U289" si="661">+T290+T293+T295</f>
        <v>0</v>
      </c>
      <c r="U289" s="15">
        <f t="shared" si="661"/>
        <v>0</v>
      </c>
    </row>
    <row r="290" spans="2:25" ht="20.25" customHeight="1" x14ac:dyDescent="0.25">
      <c r="B290" s="7" t="s">
        <v>443</v>
      </c>
      <c r="C290" s="7" t="s">
        <v>444</v>
      </c>
      <c r="D290" s="41">
        <f t="shared" ref="D290:E290" si="662">+D291+D292</f>
        <v>200000</v>
      </c>
      <c r="E290" s="57">
        <f t="shared" si="662"/>
        <v>30000000</v>
      </c>
      <c r="F290" s="15">
        <f t="shared" ref="F290" si="663">+F291+F292</f>
        <v>-11000000</v>
      </c>
      <c r="G290" s="57">
        <f t="shared" ref="G290:I290" si="664">+G291+G292</f>
        <v>19000000</v>
      </c>
      <c r="H290" s="41">
        <f t="shared" si="664"/>
        <v>200000</v>
      </c>
      <c r="I290" s="15">
        <f t="shared" si="664"/>
        <v>0</v>
      </c>
      <c r="J290" s="15">
        <f t="shared" ref="J290:R290" si="665">+J291+J292</f>
        <v>0</v>
      </c>
      <c r="K290" s="15">
        <f t="shared" si="665"/>
        <v>0</v>
      </c>
      <c r="L290" s="15">
        <f t="shared" si="665"/>
        <v>0</v>
      </c>
      <c r="M290" s="15">
        <f t="shared" si="665"/>
        <v>0</v>
      </c>
      <c r="N290" s="15">
        <f t="shared" si="665"/>
        <v>0</v>
      </c>
      <c r="O290" s="15">
        <f t="shared" si="665"/>
        <v>0</v>
      </c>
      <c r="P290" s="15">
        <f t="shared" si="665"/>
        <v>0</v>
      </c>
      <c r="Q290" s="15">
        <f t="shared" si="665"/>
        <v>0</v>
      </c>
      <c r="R290" s="15">
        <f t="shared" si="665"/>
        <v>0</v>
      </c>
      <c r="S290" s="15">
        <f t="shared" ref="S290" si="666">+S291+S292</f>
        <v>0</v>
      </c>
      <c r="T290" s="15">
        <f t="shared" ref="T290" si="667">+T291+T292</f>
        <v>0</v>
      </c>
      <c r="U290" s="21">
        <f t="shared" si="619"/>
        <v>0</v>
      </c>
    </row>
    <row r="291" spans="2:25" ht="20.25" customHeight="1" x14ac:dyDescent="0.25">
      <c r="B291" s="10" t="s">
        <v>445</v>
      </c>
      <c r="C291" s="10" t="s">
        <v>446</v>
      </c>
      <c r="D291" s="32">
        <v>100000</v>
      </c>
      <c r="E291" s="59">
        <v>15000000</v>
      </c>
      <c r="F291" s="14">
        <v>-5000000</v>
      </c>
      <c r="G291" s="59">
        <f>+E291+F291</f>
        <v>10000000</v>
      </c>
      <c r="H291" s="32">
        <v>100000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21">
        <f t="shared" si="619"/>
        <v>0</v>
      </c>
    </row>
    <row r="292" spans="2:25" ht="20.25" customHeight="1" x14ac:dyDescent="0.25">
      <c r="B292" s="10" t="s">
        <v>447</v>
      </c>
      <c r="C292" s="10" t="s">
        <v>448</v>
      </c>
      <c r="D292" s="32">
        <v>100000</v>
      </c>
      <c r="E292" s="59">
        <v>15000000</v>
      </c>
      <c r="F292" s="14">
        <v>-6000000</v>
      </c>
      <c r="G292" s="59">
        <f>+E292+F292</f>
        <v>9000000</v>
      </c>
      <c r="H292" s="32">
        <v>100000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21">
        <f t="shared" si="619"/>
        <v>0</v>
      </c>
    </row>
    <row r="293" spans="2:25" ht="33" customHeight="1" x14ac:dyDescent="0.25">
      <c r="B293" s="7" t="s">
        <v>449</v>
      </c>
      <c r="C293" s="7" t="s">
        <v>450</v>
      </c>
      <c r="D293" s="41">
        <f t="shared" ref="D293:E293" si="668">+D294</f>
        <v>100000</v>
      </c>
      <c r="E293" s="57">
        <f t="shared" si="668"/>
        <v>1500000</v>
      </c>
      <c r="F293" s="15">
        <f t="shared" ref="F293:H293" si="669">+F294</f>
        <v>-100000</v>
      </c>
      <c r="G293" s="57">
        <f t="shared" si="669"/>
        <v>1400000</v>
      </c>
      <c r="H293" s="41">
        <f t="shared" si="669"/>
        <v>100000</v>
      </c>
      <c r="I293" s="15">
        <f t="shared" ref="I293:T293" si="670">+I294</f>
        <v>0</v>
      </c>
      <c r="J293" s="15">
        <f t="shared" si="670"/>
        <v>0</v>
      </c>
      <c r="K293" s="15">
        <f t="shared" si="670"/>
        <v>0</v>
      </c>
      <c r="L293" s="15">
        <f t="shared" si="670"/>
        <v>0</v>
      </c>
      <c r="M293" s="15">
        <f t="shared" si="670"/>
        <v>0</v>
      </c>
      <c r="N293" s="15">
        <f t="shared" si="670"/>
        <v>0</v>
      </c>
      <c r="O293" s="15">
        <f t="shared" si="670"/>
        <v>0</v>
      </c>
      <c r="P293" s="15">
        <f t="shared" si="670"/>
        <v>0</v>
      </c>
      <c r="Q293" s="15">
        <f t="shared" si="670"/>
        <v>0</v>
      </c>
      <c r="R293" s="15">
        <f t="shared" si="670"/>
        <v>0</v>
      </c>
      <c r="S293" s="15">
        <f t="shared" si="670"/>
        <v>0</v>
      </c>
      <c r="T293" s="15">
        <f t="shared" si="670"/>
        <v>0</v>
      </c>
      <c r="U293" s="21">
        <f t="shared" si="619"/>
        <v>0</v>
      </c>
    </row>
    <row r="294" spans="2:25" ht="19.5" customHeight="1" x14ac:dyDescent="0.25">
      <c r="B294" s="10" t="s">
        <v>451</v>
      </c>
      <c r="C294" s="10" t="s">
        <v>450</v>
      </c>
      <c r="D294" s="32">
        <v>100000</v>
      </c>
      <c r="E294" s="59">
        <v>1500000</v>
      </c>
      <c r="F294" s="44">
        <v>-100000</v>
      </c>
      <c r="G294" s="59">
        <f>+E294+F294</f>
        <v>1400000</v>
      </c>
      <c r="H294" s="32">
        <v>100000</v>
      </c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44">
        <v>0</v>
      </c>
      <c r="S294" s="44">
        <v>0</v>
      </c>
      <c r="T294" s="44">
        <v>0</v>
      </c>
      <c r="U294" s="45">
        <f>+SUM(I294:T294)</f>
        <v>0</v>
      </c>
    </row>
    <row r="295" spans="2:25" s="12" customFormat="1" x14ac:dyDescent="0.25">
      <c r="B295" s="7" t="s">
        <v>567</v>
      </c>
      <c r="C295" s="7" t="s">
        <v>568</v>
      </c>
      <c r="D295" s="41"/>
      <c r="E295" s="57">
        <f>+E296</f>
        <v>0</v>
      </c>
      <c r="F295" s="57">
        <f t="shared" ref="F295" si="671">+F296</f>
        <v>100000</v>
      </c>
      <c r="G295" s="57">
        <f>+G296</f>
        <v>100000</v>
      </c>
      <c r="H295" s="32">
        <v>100000</v>
      </c>
      <c r="I295" s="57">
        <f t="shared" ref="I295:T295" si="672">+I296</f>
        <v>0</v>
      </c>
      <c r="J295" s="57">
        <f t="shared" si="672"/>
        <v>0</v>
      </c>
      <c r="K295" s="57">
        <f t="shared" si="672"/>
        <v>0</v>
      </c>
      <c r="L295" s="57">
        <f t="shared" si="672"/>
        <v>0</v>
      </c>
      <c r="M295" s="57">
        <f t="shared" si="672"/>
        <v>0</v>
      </c>
      <c r="N295" s="57">
        <f t="shared" si="672"/>
        <v>0</v>
      </c>
      <c r="O295" s="57">
        <f t="shared" si="672"/>
        <v>0</v>
      </c>
      <c r="P295" s="57">
        <f t="shared" si="672"/>
        <v>0</v>
      </c>
      <c r="Q295" s="57">
        <f t="shared" si="672"/>
        <v>0</v>
      </c>
      <c r="R295" s="57">
        <f t="shared" si="672"/>
        <v>0</v>
      </c>
      <c r="S295" s="57">
        <f t="shared" si="672"/>
        <v>0</v>
      </c>
      <c r="T295" s="57">
        <f t="shared" si="672"/>
        <v>0</v>
      </c>
      <c r="U295" s="57">
        <f t="shared" ref="U295" si="673">+U296</f>
        <v>0</v>
      </c>
      <c r="Y295" s="78"/>
    </row>
    <row r="296" spans="2:25" ht="39" customHeight="1" x14ac:dyDescent="0.25">
      <c r="B296" s="10" t="s">
        <v>566</v>
      </c>
      <c r="C296" s="10" t="s">
        <v>568</v>
      </c>
      <c r="D296" s="32"/>
      <c r="E296" s="59">
        <v>0</v>
      </c>
      <c r="F296" s="44">
        <v>100000</v>
      </c>
      <c r="G296" s="59">
        <f>+E296+F296</f>
        <v>100000</v>
      </c>
      <c r="H296" s="32"/>
      <c r="I296" s="44">
        <v>0</v>
      </c>
      <c r="J296" s="44">
        <v>0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44">
        <v>0</v>
      </c>
      <c r="S296" s="44">
        <v>0</v>
      </c>
      <c r="T296" s="44">
        <v>0</v>
      </c>
      <c r="U296" s="45">
        <f>+SUM(I296:T296)</f>
        <v>0</v>
      </c>
    </row>
    <row r="297" spans="2:25" ht="18" customHeight="1" x14ac:dyDescent="0.25">
      <c r="B297" s="9">
        <v>2.7</v>
      </c>
      <c r="C297" s="7" t="s">
        <v>452</v>
      </c>
      <c r="D297" s="33">
        <f t="shared" ref="D297:E297" si="674">+D298+D305</f>
        <v>1313611893</v>
      </c>
      <c r="E297" s="15">
        <f t="shared" si="674"/>
        <v>3025812908</v>
      </c>
      <c r="F297" s="15">
        <f t="shared" ref="F297" si="675">+F298+F305</f>
        <v>-23869114.330000043</v>
      </c>
      <c r="G297" s="60">
        <f>+G298+G305</f>
        <v>3001943793.6700001</v>
      </c>
      <c r="H297" s="33">
        <f t="shared" ref="H297:I297" si="676">+H298+H305</f>
        <v>1313611893</v>
      </c>
      <c r="I297" s="15">
        <f t="shared" si="676"/>
        <v>0</v>
      </c>
      <c r="J297" s="15">
        <f t="shared" ref="J297:R297" si="677">+J298+J305</f>
        <v>102458578.58000001</v>
      </c>
      <c r="K297" s="15">
        <f t="shared" si="677"/>
        <v>143805195.48999998</v>
      </c>
      <c r="L297" s="15">
        <f t="shared" si="677"/>
        <v>163828971.86000001</v>
      </c>
      <c r="M297" s="15">
        <f>+M298+M305</f>
        <v>142872892.09999996</v>
      </c>
      <c r="N297" s="15">
        <f t="shared" si="677"/>
        <v>265858589.96000001</v>
      </c>
      <c r="O297" s="15">
        <f t="shared" si="677"/>
        <v>126370746.22999999</v>
      </c>
      <c r="P297" s="15">
        <f t="shared" si="677"/>
        <v>73270455.180000007</v>
      </c>
      <c r="Q297" s="15">
        <f>+Q298+Q305</f>
        <v>81707646.609999999</v>
      </c>
      <c r="R297" s="15">
        <f>+R298+R305</f>
        <v>323147550.69999999</v>
      </c>
      <c r="S297" s="15">
        <f t="shared" ref="S297" si="678">+S298+S305</f>
        <v>0</v>
      </c>
      <c r="T297" s="15">
        <f t="shared" ref="T297" si="679">+T298+T305</f>
        <v>0</v>
      </c>
      <c r="U297" s="20">
        <f t="shared" si="619"/>
        <v>1423320626.71</v>
      </c>
    </row>
    <row r="298" spans="2:25" ht="20.25" customHeight="1" x14ac:dyDescent="0.25">
      <c r="B298" s="7" t="s">
        <v>453</v>
      </c>
      <c r="C298" s="7" t="s">
        <v>454</v>
      </c>
      <c r="D298" s="42">
        <f t="shared" ref="D298:E298" si="680">+D299+D301+D303</f>
        <v>304500000</v>
      </c>
      <c r="E298" s="15">
        <f t="shared" si="680"/>
        <v>505148656</v>
      </c>
      <c r="F298" s="15">
        <f t="shared" ref="F298" si="681">+F299+F301+F303</f>
        <v>252543277.39999998</v>
      </c>
      <c r="G298" s="57">
        <f t="shared" ref="G298:I298" si="682">+G299+G301+G303</f>
        <v>757691933.39999998</v>
      </c>
      <c r="H298" s="42">
        <f t="shared" si="682"/>
        <v>304500000</v>
      </c>
      <c r="I298" s="15">
        <f t="shared" si="682"/>
        <v>0</v>
      </c>
      <c r="J298" s="15">
        <f t="shared" ref="J298:R298" si="683">+J299+J301+J303</f>
        <v>13005764.640000001</v>
      </c>
      <c r="K298" s="15">
        <f t="shared" si="683"/>
        <v>25724366.59</v>
      </c>
      <c r="L298" s="15">
        <f t="shared" si="683"/>
        <v>30690141.75</v>
      </c>
      <c r="M298" s="15">
        <f t="shared" si="683"/>
        <v>51496134.25</v>
      </c>
      <c r="N298" s="15">
        <f t="shared" si="683"/>
        <v>46866368.969999999</v>
      </c>
      <c r="O298" s="15">
        <f t="shared" si="683"/>
        <v>18818536.07</v>
      </c>
      <c r="P298" s="15">
        <f t="shared" si="683"/>
        <v>32467982.260000002</v>
      </c>
      <c r="Q298" s="15">
        <f>+Q299+Q301+Q303</f>
        <v>18531800.25</v>
      </c>
      <c r="R298" s="15">
        <f>+R299+R301+R303</f>
        <v>107486277.59</v>
      </c>
      <c r="S298" s="15">
        <f t="shared" ref="S298" si="684">+S299+S301+S303</f>
        <v>0</v>
      </c>
      <c r="T298" s="15">
        <f t="shared" ref="T298" si="685">+T299+T301+T303</f>
        <v>0</v>
      </c>
      <c r="U298" s="20">
        <f t="shared" si="619"/>
        <v>345087372.37</v>
      </c>
    </row>
    <row r="299" spans="2:25" ht="20.25" customHeight="1" x14ac:dyDescent="0.25">
      <c r="B299" s="7" t="s">
        <v>455</v>
      </c>
      <c r="C299" s="7" t="s">
        <v>456</v>
      </c>
      <c r="D299" s="42">
        <f t="shared" ref="D299:E299" si="686">+D300</f>
        <v>300000000</v>
      </c>
      <c r="E299" s="15">
        <f t="shared" si="686"/>
        <v>505046436</v>
      </c>
      <c r="F299" s="15">
        <f t="shared" ref="F299:H299" si="687">+F300</f>
        <v>248229898.22999999</v>
      </c>
      <c r="G299" s="57">
        <f t="shared" si="687"/>
        <v>753276334.23000002</v>
      </c>
      <c r="H299" s="42">
        <f t="shared" si="687"/>
        <v>300000000</v>
      </c>
      <c r="I299" s="15">
        <f t="shared" ref="I299:T299" si="688">+I300</f>
        <v>0</v>
      </c>
      <c r="J299" s="15">
        <f t="shared" si="688"/>
        <v>13005764.640000001</v>
      </c>
      <c r="K299" s="15">
        <f t="shared" si="688"/>
        <v>25724366.59</v>
      </c>
      <c r="L299" s="15">
        <f t="shared" si="688"/>
        <v>30690141.75</v>
      </c>
      <c r="M299" s="15">
        <f t="shared" si="688"/>
        <v>51496134.25</v>
      </c>
      <c r="N299" s="15">
        <f t="shared" si="688"/>
        <v>46866368.969999999</v>
      </c>
      <c r="O299" s="15">
        <f t="shared" si="688"/>
        <v>17460217.890000001</v>
      </c>
      <c r="P299" s="15">
        <f t="shared" si="688"/>
        <v>32467982.260000002</v>
      </c>
      <c r="Q299" s="15">
        <f>+Q300</f>
        <v>17978676.460000001</v>
      </c>
      <c r="R299" s="15">
        <f t="shared" si="688"/>
        <v>107486277.59</v>
      </c>
      <c r="S299" s="15">
        <f t="shared" si="688"/>
        <v>0</v>
      </c>
      <c r="T299" s="15">
        <f t="shared" si="688"/>
        <v>0</v>
      </c>
      <c r="U299" s="20">
        <f t="shared" si="619"/>
        <v>343175930.39999998</v>
      </c>
    </row>
    <row r="300" spans="2:25" ht="20.25" customHeight="1" x14ac:dyDescent="0.25">
      <c r="B300" s="10" t="s">
        <v>457</v>
      </c>
      <c r="C300" s="10" t="s">
        <v>456</v>
      </c>
      <c r="D300" s="43">
        <v>300000000</v>
      </c>
      <c r="E300" s="59">
        <v>505046436</v>
      </c>
      <c r="F300" s="14">
        <v>248229898.22999999</v>
      </c>
      <c r="G300" s="59">
        <f>+E300+F300</f>
        <v>753276334.23000002</v>
      </c>
      <c r="H300" s="43">
        <v>300000000</v>
      </c>
      <c r="I300" s="14">
        <v>0</v>
      </c>
      <c r="J300" s="14">
        <v>13005764.640000001</v>
      </c>
      <c r="K300" s="14">
        <v>25724366.59</v>
      </c>
      <c r="L300" s="14">
        <v>30690141.75</v>
      </c>
      <c r="M300" s="14">
        <v>51496134.25</v>
      </c>
      <c r="N300" s="14">
        <v>46866368.969999999</v>
      </c>
      <c r="O300" s="14">
        <v>17460217.890000001</v>
      </c>
      <c r="P300" s="14">
        <v>32467982.260000002</v>
      </c>
      <c r="Q300" s="14">
        <v>17978676.460000001</v>
      </c>
      <c r="R300" s="14">
        <v>107486277.59</v>
      </c>
      <c r="S300" s="14">
        <v>0</v>
      </c>
      <c r="T300" s="14">
        <v>0</v>
      </c>
      <c r="U300" s="21">
        <f t="shared" si="619"/>
        <v>343175930.39999998</v>
      </c>
    </row>
    <row r="301" spans="2:25" ht="20.25" customHeight="1" x14ac:dyDescent="0.25">
      <c r="B301" s="7" t="s">
        <v>458</v>
      </c>
      <c r="C301" s="7" t="s">
        <v>459</v>
      </c>
      <c r="D301" s="42">
        <f t="shared" ref="D301:E301" si="689">+D302</f>
        <v>2500000</v>
      </c>
      <c r="E301" s="57">
        <f t="shared" si="689"/>
        <v>0</v>
      </c>
      <c r="F301" s="14">
        <f t="shared" ref="F301:H301" si="690">+F302</f>
        <v>0</v>
      </c>
      <c r="G301" s="57">
        <f t="shared" si="690"/>
        <v>0</v>
      </c>
      <c r="H301" s="42">
        <f t="shared" si="690"/>
        <v>2500000</v>
      </c>
      <c r="I301" s="15">
        <f t="shared" ref="I301:T301" si="691">+I302</f>
        <v>0</v>
      </c>
      <c r="J301" s="15">
        <f t="shared" si="691"/>
        <v>0</v>
      </c>
      <c r="K301" s="15">
        <f t="shared" si="691"/>
        <v>0</v>
      </c>
      <c r="L301" s="15">
        <f t="shared" si="691"/>
        <v>0</v>
      </c>
      <c r="M301" s="15">
        <f t="shared" si="691"/>
        <v>0</v>
      </c>
      <c r="N301" s="15">
        <f t="shared" si="691"/>
        <v>0</v>
      </c>
      <c r="O301" s="15">
        <f t="shared" si="691"/>
        <v>0</v>
      </c>
      <c r="P301" s="15">
        <f t="shared" si="691"/>
        <v>0</v>
      </c>
      <c r="Q301" s="15">
        <f t="shared" si="691"/>
        <v>0</v>
      </c>
      <c r="R301" s="15">
        <f t="shared" si="691"/>
        <v>0</v>
      </c>
      <c r="S301" s="15">
        <f t="shared" si="691"/>
        <v>0</v>
      </c>
      <c r="T301" s="15">
        <f t="shared" si="691"/>
        <v>0</v>
      </c>
      <c r="U301" s="21">
        <f t="shared" si="619"/>
        <v>0</v>
      </c>
    </row>
    <row r="302" spans="2:25" ht="20.25" customHeight="1" x14ac:dyDescent="0.25">
      <c r="B302" s="10" t="s">
        <v>460</v>
      </c>
      <c r="C302" s="10" t="s">
        <v>459</v>
      </c>
      <c r="D302" s="43">
        <v>2500000</v>
      </c>
      <c r="E302" s="59">
        <v>0</v>
      </c>
      <c r="F302" s="14">
        <v>0</v>
      </c>
      <c r="G302" s="59">
        <f>+E302+F302</f>
        <v>0</v>
      </c>
      <c r="H302" s="43">
        <v>2500000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21">
        <f t="shared" si="619"/>
        <v>0</v>
      </c>
    </row>
    <row r="303" spans="2:25" ht="20.25" customHeight="1" x14ac:dyDescent="0.25">
      <c r="B303" s="7" t="s">
        <v>461</v>
      </c>
      <c r="C303" s="7" t="s">
        <v>462</v>
      </c>
      <c r="D303" s="42">
        <f t="shared" ref="D303:E303" si="692">+D304</f>
        <v>2000000</v>
      </c>
      <c r="E303" s="57">
        <f t="shared" si="692"/>
        <v>102220</v>
      </c>
      <c r="F303" s="14">
        <f t="shared" ref="F303:H303" si="693">+F304</f>
        <v>4313379.17</v>
      </c>
      <c r="G303" s="57">
        <f t="shared" si="693"/>
        <v>4415599.17</v>
      </c>
      <c r="H303" s="42">
        <f t="shared" si="693"/>
        <v>2000000</v>
      </c>
      <c r="I303" s="15">
        <f t="shared" ref="I303:T303" si="694">+I304</f>
        <v>0</v>
      </c>
      <c r="J303" s="15">
        <f t="shared" si="694"/>
        <v>0</v>
      </c>
      <c r="K303" s="15">
        <f t="shared" si="694"/>
        <v>0</v>
      </c>
      <c r="L303" s="15">
        <f t="shared" si="694"/>
        <v>0</v>
      </c>
      <c r="M303" s="15">
        <f t="shared" si="694"/>
        <v>0</v>
      </c>
      <c r="N303" s="15">
        <f t="shared" si="694"/>
        <v>0</v>
      </c>
      <c r="O303" s="15">
        <f t="shared" si="694"/>
        <v>1358318.18</v>
      </c>
      <c r="P303" s="15">
        <f t="shared" si="694"/>
        <v>0</v>
      </c>
      <c r="Q303" s="15">
        <f t="shared" si="694"/>
        <v>553123.79</v>
      </c>
      <c r="R303" s="15">
        <f t="shared" si="694"/>
        <v>0</v>
      </c>
      <c r="S303" s="15">
        <f t="shared" si="694"/>
        <v>0</v>
      </c>
      <c r="T303" s="15">
        <f t="shared" si="694"/>
        <v>0</v>
      </c>
      <c r="U303" s="21">
        <f t="shared" si="619"/>
        <v>1911441.97</v>
      </c>
    </row>
    <row r="304" spans="2:25" ht="20.25" customHeight="1" x14ac:dyDescent="0.25">
      <c r="B304" s="10" t="s">
        <v>463</v>
      </c>
      <c r="C304" s="10" t="s">
        <v>462</v>
      </c>
      <c r="D304" s="43">
        <v>2000000</v>
      </c>
      <c r="E304" s="59">
        <v>102220</v>
      </c>
      <c r="F304" s="14">
        <v>4313379.17</v>
      </c>
      <c r="G304" s="59">
        <f>+E304+F304</f>
        <v>4415599.17</v>
      </c>
      <c r="H304" s="43">
        <v>2000000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1358318.18</v>
      </c>
      <c r="P304" s="14">
        <v>0</v>
      </c>
      <c r="Q304" s="14">
        <v>553123.79</v>
      </c>
      <c r="R304" s="14">
        <v>0</v>
      </c>
      <c r="S304" s="14">
        <v>0</v>
      </c>
      <c r="T304" s="14">
        <v>0</v>
      </c>
      <c r="U304" s="21">
        <f t="shared" si="619"/>
        <v>1911441.97</v>
      </c>
    </row>
    <row r="305" spans="2:25" ht="20.25" customHeight="1" x14ac:dyDescent="0.25">
      <c r="B305" s="7" t="s">
        <v>464</v>
      </c>
      <c r="C305" s="7" t="s">
        <v>465</v>
      </c>
      <c r="D305" s="42">
        <f t="shared" ref="D305" si="695">+D306+D311+D316</f>
        <v>1009111893</v>
      </c>
      <c r="E305" s="60">
        <f>+E306+E309+E311+E314+E316</f>
        <v>2520664252</v>
      </c>
      <c r="F305" s="14">
        <f t="shared" ref="F305" si="696">+F306+F309+F311+F314+F316</f>
        <v>-276412391.73000002</v>
      </c>
      <c r="G305" s="60">
        <f>+G306+G309+G311+G314+G316</f>
        <v>2244251860.27</v>
      </c>
      <c r="H305" s="42">
        <f t="shared" ref="H305" si="697">+H306+H311+H316</f>
        <v>1009111893</v>
      </c>
      <c r="I305" s="15">
        <f t="shared" ref="I305" si="698">+I306+I309+I311+I314+I316</f>
        <v>0</v>
      </c>
      <c r="J305" s="15">
        <f t="shared" ref="J305:R305" si="699">+J306+J309+J311+J314+J316</f>
        <v>89452813.940000013</v>
      </c>
      <c r="K305" s="15">
        <f t="shared" si="699"/>
        <v>118080828.89999999</v>
      </c>
      <c r="L305" s="15">
        <f t="shared" si="699"/>
        <v>133138830.11</v>
      </c>
      <c r="M305" s="15">
        <f t="shared" si="699"/>
        <v>91376757.849999979</v>
      </c>
      <c r="N305" s="15">
        <f t="shared" si="699"/>
        <v>218992220.99000001</v>
      </c>
      <c r="O305" s="15">
        <f t="shared" si="699"/>
        <v>107552210.16</v>
      </c>
      <c r="P305" s="15">
        <f t="shared" si="699"/>
        <v>40802472.920000002</v>
      </c>
      <c r="Q305" s="15">
        <f>+Q306+Q309+Q311+Q314+Q316</f>
        <v>63175846.359999999</v>
      </c>
      <c r="R305" s="15">
        <f>+R306+R309+R311+R314+R316</f>
        <v>215661273.10999998</v>
      </c>
      <c r="S305" s="15">
        <f t="shared" ref="S305:T305" si="700">+S306+S309+S311+S314+S316</f>
        <v>0</v>
      </c>
      <c r="T305" s="15">
        <f t="shared" si="700"/>
        <v>0</v>
      </c>
      <c r="U305" s="21">
        <f t="shared" si="619"/>
        <v>1078233254.3399999</v>
      </c>
    </row>
    <row r="306" spans="2:25" ht="20.25" customHeight="1" x14ac:dyDescent="0.25">
      <c r="B306" s="7" t="s">
        <v>466</v>
      </c>
      <c r="C306" s="7" t="s">
        <v>467</v>
      </c>
      <c r="D306" s="42">
        <f t="shared" ref="D306" si="701">+D307</f>
        <v>105000000</v>
      </c>
      <c r="E306" s="57">
        <f>+E307+E308</f>
        <v>711499330</v>
      </c>
      <c r="F306" s="14">
        <f t="shared" ref="F306" si="702">+F307</f>
        <v>-464529923.52999997</v>
      </c>
      <c r="G306" s="57">
        <f t="shared" ref="G306" si="703">+G307+G308</f>
        <v>246969406.47000003</v>
      </c>
      <c r="H306" s="42">
        <f t="shared" ref="H306" si="704">+H307</f>
        <v>105000000</v>
      </c>
      <c r="I306" s="15">
        <f t="shared" ref="I306:T306" si="705">+I307</f>
        <v>0</v>
      </c>
      <c r="J306" s="15">
        <f t="shared" si="705"/>
        <v>14310229.220000001</v>
      </c>
      <c r="K306" s="15">
        <f t="shared" si="705"/>
        <v>10582984.77</v>
      </c>
      <c r="L306" s="15">
        <f t="shared" si="705"/>
        <v>0</v>
      </c>
      <c r="M306" s="15">
        <f t="shared" si="705"/>
        <v>3269758.3</v>
      </c>
      <c r="N306" s="15">
        <f t="shared" si="705"/>
        <v>16758339.02</v>
      </c>
      <c r="O306" s="15">
        <f t="shared" si="705"/>
        <v>375486.58</v>
      </c>
      <c r="P306" s="15">
        <f t="shared" si="705"/>
        <v>28147503.620000001</v>
      </c>
      <c r="Q306" s="15">
        <f t="shared" si="705"/>
        <v>253222.62</v>
      </c>
      <c r="R306" s="15">
        <f t="shared" si="705"/>
        <v>7163425.9500000002</v>
      </c>
      <c r="S306" s="15">
        <f t="shared" si="705"/>
        <v>0</v>
      </c>
      <c r="T306" s="15">
        <f t="shared" si="705"/>
        <v>0</v>
      </c>
      <c r="U306" s="21">
        <f t="shared" si="619"/>
        <v>80860950.080000013</v>
      </c>
    </row>
    <row r="307" spans="2:25" ht="20.25" customHeight="1" x14ac:dyDescent="0.25">
      <c r="B307" s="10" t="s">
        <v>468</v>
      </c>
      <c r="C307" s="10" t="s">
        <v>469</v>
      </c>
      <c r="D307" s="43">
        <v>105000000</v>
      </c>
      <c r="E307" s="59">
        <v>711499330</v>
      </c>
      <c r="F307" s="14">
        <v>-464529923.52999997</v>
      </c>
      <c r="G307" s="59">
        <f>+E307+F307</f>
        <v>246969406.47000003</v>
      </c>
      <c r="H307" s="43">
        <v>105000000</v>
      </c>
      <c r="I307" s="14">
        <v>0</v>
      </c>
      <c r="J307" s="14">
        <v>14310229.220000001</v>
      </c>
      <c r="K307" s="14">
        <v>10582984.77</v>
      </c>
      <c r="L307" s="14">
        <v>0</v>
      </c>
      <c r="M307" s="14">
        <v>3269758.3</v>
      </c>
      <c r="N307" s="14">
        <v>16758339.02</v>
      </c>
      <c r="O307" s="14">
        <v>375486.58</v>
      </c>
      <c r="P307" s="14">
        <v>28147503.620000001</v>
      </c>
      <c r="Q307" s="14">
        <v>253222.62</v>
      </c>
      <c r="R307" s="14">
        <v>7163425.9500000002</v>
      </c>
      <c r="S307" s="14">
        <v>0</v>
      </c>
      <c r="T307" s="14">
        <v>0</v>
      </c>
      <c r="U307" s="21">
        <f>+SUM(I307:T307)</f>
        <v>80860950.080000013</v>
      </c>
    </row>
    <row r="308" spans="2:25" ht="18.75" customHeight="1" x14ac:dyDescent="0.25">
      <c r="B308" s="10" t="s">
        <v>498</v>
      </c>
      <c r="C308" s="10" t="s">
        <v>502</v>
      </c>
      <c r="D308" s="43"/>
      <c r="E308" s="59">
        <v>0</v>
      </c>
      <c r="F308" s="14">
        <v>0</v>
      </c>
      <c r="G308" s="59">
        <f>+E308+F308</f>
        <v>0</v>
      </c>
      <c r="H308" s="43"/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21">
        <f>+SUM(I308:T308)</f>
        <v>0</v>
      </c>
    </row>
    <row r="309" spans="2:25" x14ac:dyDescent="0.25">
      <c r="B309" s="7" t="s">
        <v>507</v>
      </c>
      <c r="C309" s="7" t="s">
        <v>508</v>
      </c>
      <c r="D309" s="42">
        <f t="shared" ref="D309:D311" si="706">+D310</f>
        <v>827111893</v>
      </c>
      <c r="E309" s="60">
        <f>+E310</f>
        <v>325041224</v>
      </c>
      <c r="F309" s="14">
        <f t="shared" ref="F309" si="707">+F310</f>
        <v>-83982860.620000005</v>
      </c>
      <c r="G309" s="60">
        <f>+G310</f>
        <v>241058363.38</v>
      </c>
      <c r="H309" s="42">
        <f t="shared" ref="H309:H311" si="708">+H310</f>
        <v>827111893</v>
      </c>
      <c r="I309" s="15">
        <f t="shared" ref="I309:T309" si="709">+I310</f>
        <v>0</v>
      </c>
      <c r="J309" s="15">
        <f t="shared" si="709"/>
        <v>0</v>
      </c>
      <c r="K309" s="15">
        <f t="shared" si="709"/>
        <v>2066431.87</v>
      </c>
      <c r="L309" s="15">
        <f t="shared" si="709"/>
        <v>9769018.3599999994</v>
      </c>
      <c r="M309" s="15">
        <f t="shared" si="709"/>
        <v>5456837.9400000004</v>
      </c>
      <c r="N309" s="15">
        <f t="shared" si="709"/>
        <v>7894021.75</v>
      </c>
      <c r="O309" s="15">
        <f t="shared" si="709"/>
        <v>1589174.26</v>
      </c>
      <c r="P309" s="15">
        <f t="shared" si="709"/>
        <v>875110.13</v>
      </c>
      <c r="Q309" s="15">
        <f>+Q310</f>
        <v>132612.87</v>
      </c>
      <c r="R309" s="15">
        <f t="shared" si="709"/>
        <v>33529857.23</v>
      </c>
      <c r="S309" s="15">
        <f t="shared" si="709"/>
        <v>0</v>
      </c>
      <c r="T309" s="15">
        <f t="shared" si="709"/>
        <v>0</v>
      </c>
      <c r="U309" s="21">
        <f t="shared" ref="U309:U310" si="710">+SUM(I309:T309)</f>
        <v>61313064.410000004</v>
      </c>
    </row>
    <row r="310" spans="2:25" ht="18.75" customHeight="1" x14ac:dyDescent="0.25">
      <c r="B310" s="10" t="s">
        <v>509</v>
      </c>
      <c r="C310" s="10" t="s">
        <v>508</v>
      </c>
      <c r="D310" s="43">
        <f>831011893-3900000</f>
        <v>827111893</v>
      </c>
      <c r="E310" s="59">
        <v>325041224</v>
      </c>
      <c r="F310" s="14">
        <v>-83982860.620000005</v>
      </c>
      <c r="G310" s="59">
        <f>+E310+F310</f>
        <v>241058363.38</v>
      </c>
      <c r="H310" s="43">
        <f>831011893-3900000</f>
        <v>827111893</v>
      </c>
      <c r="I310" s="14">
        <v>0</v>
      </c>
      <c r="J310" s="14">
        <v>0</v>
      </c>
      <c r="K310" s="14">
        <v>2066431.87</v>
      </c>
      <c r="L310" s="14">
        <v>9769018.3599999994</v>
      </c>
      <c r="M310" s="14">
        <v>5456837.9400000004</v>
      </c>
      <c r="N310" s="14">
        <v>7894021.75</v>
      </c>
      <c r="O310" s="14">
        <v>1589174.26</v>
      </c>
      <c r="P310" s="14">
        <v>875110.13</v>
      </c>
      <c r="Q310" s="14">
        <v>132612.87</v>
      </c>
      <c r="R310" s="14">
        <v>33529857.23</v>
      </c>
      <c r="S310" s="14">
        <v>0</v>
      </c>
      <c r="T310" s="14">
        <v>0</v>
      </c>
      <c r="U310" s="21">
        <f t="shared" si="710"/>
        <v>61313064.410000004</v>
      </c>
    </row>
    <row r="311" spans="2:25" x14ac:dyDescent="0.25">
      <c r="B311" s="7" t="s">
        <v>470</v>
      </c>
      <c r="C311" s="7" t="s">
        <v>471</v>
      </c>
      <c r="D311" s="42">
        <f t="shared" si="706"/>
        <v>827111893</v>
      </c>
      <c r="E311" s="60">
        <f>+E312+E313</f>
        <v>1338792699</v>
      </c>
      <c r="F311" s="14">
        <f t="shared" ref="F311" si="711">+F312+F313</f>
        <v>135959015.69</v>
      </c>
      <c r="G311" s="60">
        <f t="shared" ref="G311" si="712">+G312+G313</f>
        <v>1474751714.6899998</v>
      </c>
      <c r="H311" s="42">
        <f t="shared" si="708"/>
        <v>827111893</v>
      </c>
      <c r="I311" s="15">
        <f t="shared" ref="I311" si="713">+I312+I313</f>
        <v>0</v>
      </c>
      <c r="J311" s="15">
        <f t="shared" ref="J311:R311" si="714">+J312+J313</f>
        <v>53159743.630000003</v>
      </c>
      <c r="K311" s="15">
        <f t="shared" si="714"/>
        <v>95423742.459999993</v>
      </c>
      <c r="L311" s="15">
        <f t="shared" si="714"/>
        <v>108414428.02</v>
      </c>
      <c r="M311" s="15">
        <f t="shared" si="714"/>
        <v>77625096.269999996</v>
      </c>
      <c r="N311" s="15">
        <f t="shared" si="714"/>
        <v>173843018.56999999</v>
      </c>
      <c r="O311" s="15">
        <f t="shared" si="714"/>
        <v>97396147.039999992</v>
      </c>
      <c r="P311" s="15">
        <f t="shared" si="714"/>
        <v>8688264.4499999993</v>
      </c>
      <c r="Q311" s="15">
        <f>+Q312+Q313</f>
        <v>57706688.369999997</v>
      </c>
      <c r="R311" s="15">
        <f>+R312+R313</f>
        <v>154410796.44999999</v>
      </c>
      <c r="S311" s="15">
        <f t="shared" ref="S311:T311" si="715">+S312+S313</f>
        <v>0</v>
      </c>
      <c r="T311" s="15">
        <f t="shared" si="715"/>
        <v>0</v>
      </c>
      <c r="U311" s="21">
        <f t="shared" si="619"/>
        <v>826667925.25999999</v>
      </c>
    </row>
    <row r="312" spans="2:25" ht="17.25" customHeight="1" x14ac:dyDescent="0.25">
      <c r="B312" s="10" t="s">
        <v>472</v>
      </c>
      <c r="C312" s="10" t="s">
        <v>471</v>
      </c>
      <c r="D312" s="43">
        <f>831011893-3900000</f>
        <v>827111893</v>
      </c>
      <c r="E312" s="59">
        <v>1276252140</v>
      </c>
      <c r="F312" s="14">
        <v>121680648.87</v>
      </c>
      <c r="G312" s="59">
        <f>+E312+F312</f>
        <v>1397932788.8699999</v>
      </c>
      <c r="H312" s="43">
        <f>831011893-3900000</f>
        <v>827111893</v>
      </c>
      <c r="I312" s="14">
        <v>0</v>
      </c>
      <c r="J312" s="14">
        <v>53159743.630000003</v>
      </c>
      <c r="K312" s="14">
        <v>94125391</v>
      </c>
      <c r="L312" s="14">
        <v>107782631.02</v>
      </c>
      <c r="M312" s="14">
        <v>75486650.75</v>
      </c>
      <c r="N312" s="14">
        <v>172066918.81999999</v>
      </c>
      <c r="O312" s="14">
        <v>95372641.219999999</v>
      </c>
      <c r="P312" s="14">
        <v>7033820.9299999997</v>
      </c>
      <c r="Q312" s="14">
        <v>56186053.439999998</v>
      </c>
      <c r="R312" s="14">
        <v>142630161.25</v>
      </c>
      <c r="S312" s="14">
        <v>0</v>
      </c>
      <c r="T312" s="14">
        <v>0</v>
      </c>
      <c r="U312" s="21">
        <f t="shared" si="619"/>
        <v>803844012.05999994</v>
      </c>
    </row>
    <row r="313" spans="2:25" ht="20.25" customHeight="1" x14ac:dyDescent="0.25">
      <c r="B313" s="10" t="s">
        <v>499</v>
      </c>
      <c r="C313" s="10" t="s">
        <v>503</v>
      </c>
      <c r="D313" s="43"/>
      <c r="E313" s="59">
        <v>62540559</v>
      </c>
      <c r="F313" s="14">
        <v>14278366.82</v>
      </c>
      <c r="G313" s="59">
        <f>+E313+F313</f>
        <v>76818925.819999993</v>
      </c>
      <c r="H313" s="43"/>
      <c r="I313" s="14">
        <v>0</v>
      </c>
      <c r="J313" s="14">
        <v>0</v>
      </c>
      <c r="K313" s="14">
        <v>1298351.46</v>
      </c>
      <c r="L313" s="14">
        <v>631797</v>
      </c>
      <c r="M313" s="14">
        <v>2138445.52</v>
      </c>
      <c r="N313" s="14">
        <v>1776099.75</v>
      </c>
      <c r="O313" s="14">
        <v>2023505.82</v>
      </c>
      <c r="P313" s="14">
        <v>1654443.52</v>
      </c>
      <c r="Q313" s="14">
        <v>1520634.93</v>
      </c>
      <c r="R313" s="14">
        <v>11780635.199999999</v>
      </c>
      <c r="S313" s="14">
        <v>0</v>
      </c>
      <c r="T313" s="14">
        <v>0</v>
      </c>
      <c r="U313" s="21">
        <f t="shared" si="619"/>
        <v>22823913.199999999</v>
      </c>
    </row>
    <row r="314" spans="2:25" ht="20.25" customHeight="1" x14ac:dyDescent="0.25">
      <c r="B314" s="7" t="s">
        <v>501</v>
      </c>
      <c r="C314" s="7" t="s">
        <v>471</v>
      </c>
      <c r="D314" s="42">
        <f t="shared" ref="D314" si="716">+D315</f>
        <v>0</v>
      </c>
      <c r="E314" s="60">
        <f>+E315</f>
        <v>18099999</v>
      </c>
      <c r="F314" s="14">
        <f t="shared" ref="F314" si="717">+F315</f>
        <v>24879919.079999998</v>
      </c>
      <c r="G314" s="60">
        <f t="shared" ref="G314:H314" si="718">+G315</f>
        <v>42979918.079999998</v>
      </c>
      <c r="H314" s="42">
        <f t="shared" si="718"/>
        <v>0</v>
      </c>
      <c r="I314" s="15">
        <f t="shared" ref="I314:T314" si="719">+I315</f>
        <v>0</v>
      </c>
      <c r="J314" s="15">
        <f t="shared" si="719"/>
        <v>0</v>
      </c>
      <c r="K314" s="15">
        <f t="shared" si="719"/>
        <v>6716073.7800000003</v>
      </c>
      <c r="L314" s="15">
        <f t="shared" si="719"/>
        <v>14833103.75</v>
      </c>
      <c r="M314" s="15">
        <f t="shared" si="719"/>
        <v>4080125.52</v>
      </c>
      <c r="N314" s="15">
        <f t="shared" si="719"/>
        <v>7381588.0199999996</v>
      </c>
      <c r="O314" s="15">
        <f t="shared" si="719"/>
        <v>6536567.4100000001</v>
      </c>
      <c r="P314" s="15">
        <f t="shared" si="719"/>
        <v>3091594.72</v>
      </c>
      <c r="Q314" s="15">
        <f t="shared" si="719"/>
        <v>0</v>
      </c>
      <c r="R314" s="15">
        <f>+R315</f>
        <v>560501.25</v>
      </c>
      <c r="S314" s="15">
        <f t="shared" si="719"/>
        <v>0</v>
      </c>
      <c r="T314" s="15">
        <f t="shared" si="719"/>
        <v>0</v>
      </c>
      <c r="U314" s="21">
        <f>+SUM(I314:T314)</f>
        <v>43199554.450000003</v>
      </c>
    </row>
    <row r="315" spans="2:25" ht="20.25" customHeight="1" x14ac:dyDescent="0.25">
      <c r="B315" s="10" t="s">
        <v>500</v>
      </c>
      <c r="C315" s="10" t="s">
        <v>504</v>
      </c>
      <c r="D315" s="43"/>
      <c r="E315" s="59">
        <v>18099999</v>
      </c>
      <c r="F315" s="14">
        <v>24879919.079999998</v>
      </c>
      <c r="G315" s="59">
        <f>+E315+F315</f>
        <v>42979918.079999998</v>
      </c>
      <c r="H315" s="43"/>
      <c r="I315" s="14">
        <v>0</v>
      </c>
      <c r="J315" s="14">
        <v>0</v>
      </c>
      <c r="K315" s="14">
        <v>6716073.7800000003</v>
      </c>
      <c r="L315" s="14">
        <v>14833103.75</v>
      </c>
      <c r="M315" s="14">
        <v>4080125.52</v>
      </c>
      <c r="N315" s="14">
        <v>7381588.0199999996</v>
      </c>
      <c r="O315" s="14">
        <v>6536567.4100000001</v>
      </c>
      <c r="P315" s="14">
        <v>3091594.72</v>
      </c>
      <c r="Q315" s="14">
        <v>0</v>
      </c>
      <c r="R315" s="14">
        <v>560501.25</v>
      </c>
      <c r="S315" s="14">
        <v>0</v>
      </c>
      <c r="T315" s="14">
        <v>0</v>
      </c>
      <c r="U315" s="21">
        <f>+SUM(I315:T315)</f>
        <v>43199554.450000003</v>
      </c>
    </row>
    <row r="316" spans="2:25" ht="20.25" customHeight="1" x14ac:dyDescent="0.25">
      <c r="B316" s="7" t="s">
        <v>473</v>
      </c>
      <c r="C316" s="7" t="s">
        <v>474</v>
      </c>
      <c r="D316" s="42">
        <f t="shared" ref="D316:E316" si="720">+D317</f>
        <v>77000000</v>
      </c>
      <c r="E316" s="57">
        <f t="shared" si="720"/>
        <v>127231000</v>
      </c>
      <c r="F316" s="14">
        <f t="shared" ref="F316" si="721">+F317</f>
        <v>111261457.65000001</v>
      </c>
      <c r="G316" s="57">
        <f t="shared" ref="G316:H316" si="722">+G317</f>
        <v>238492457.65000001</v>
      </c>
      <c r="H316" s="42">
        <f t="shared" si="722"/>
        <v>77000000</v>
      </c>
      <c r="I316" s="15">
        <f t="shared" ref="I316:T316" si="723">+I317</f>
        <v>0</v>
      </c>
      <c r="J316" s="15">
        <f t="shared" si="723"/>
        <v>21982841.09</v>
      </c>
      <c r="K316" s="15">
        <f t="shared" si="723"/>
        <v>3291596.02</v>
      </c>
      <c r="L316" s="15">
        <f t="shared" si="723"/>
        <v>122279.98</v>
      </c>
      <c r="M316" s="15">
        <f t="shared" si="723"/>
        <v>944939.82</v>
      </c>
      <c r="N316" s="15">
        <f t="shared" si="723"/>
        <v>13115253.630000001</v>
      </c>
      <c r="O316" s="15">
        <f t="shared" si="723"/>
        <v>1654834.87</v>
      </c>
      <c r="P316" s="15">
        <f t="shared" si="723"/>
        <v>0</v>
      </c>
      <c r="Q316" s="15">
        <f t="shared" si="723"/>
        <v>5083322.5</v>
      </c>
      <c r="R316" s="15">
        <f>+R317</f>
        <v>19996692.23</v>
      </c>
      <c r="S316" s="15">
        <f t="shared" si="723"/>
        <v>0</v>
      </c>
      <c r="T316" s="15">
        <f t="shared" si="723"/>
        <v>0</v>
      </c>
      <c r="U316" s="21">
        <f t="shared" ref="U316:U318" si="724">+SUM(I316:T316)</f>
        <v>66191760.140000001</v>
      </c>
    </row>
    <row r="317" spans="2:25" ht="20.25" customHeight="1" x14ac:dyDescent="0.25">
      <c r="B317" s="10" t="s">
        <v>475</v>
      </c>
      <c r="C317" s="10" t="s">
        <v>474</v>
      </c>
      <c r="D317" s="43">
        <v>77000000</v>
      </c>
      <c r="E317" s="59">
        <v>127231000</v>
      </c>
      <c r="F317" s="14">
        <v>111261457.65000001</v>
      </c>
      <c r="G317" s="59">
        <f>+E317+F317</f>
        <v>238492457.65000001</v>
      </c>
      <c r="H317" s="43">
        <v>77000000</v>
      </c>
      <c r="I317" s="14">
        <v>0</v>
      </c>
      <c r="J317" s="14">
        <v>21982841.09</v>
      </c>
      <c r="K317" s="14">
        <v>3291596.02</v>
      </c>
      <c r="L317" s="14">
        <v>122279.98</v>
      </c>
      <c r="M317" s="14">
        <v>944939.82</v>
      </c>
      <c r="N317" s="14">
        <v>13115253.630000001</v>
      </c>
      <c r="O317" s="14">
        <v>1654834.87</v>
      </c>
      <c r="P317" s="14">
        <v>0</v>
      </c>
      <c r="Q317" s="14">
        <v>5083322.5</v>
      </c>
      <c r="R317" s="14">
        <v>19996692.23</v>
      </c>
      <c r="S317" s="14">
        <v>0</v>
      </c>
      <c r="T317" s="14">
        <v>0</v>
      </c>
      <c r="U317" s="21">
        <f t="shared" si="724"/>
        <v>66191760.140000001</v>
      </c>
    </row>
    <row r="318" spans="2:25" s="22" customFormat="1" ht="18" thickBot="1" x14ac:dyDescent="0.3">
      <c r="C318" s="29" t="s">
        <v>476</v>
      </c>
      <c r="D318" s="61">
        <f t="shared" ref="D318" si="725">D10</f>
        <v>2049843206</v>
      </c>
      <c r="E318" s="62">
        <f>E10</f>
        <v>4083245600</v>
      </c>
      <c r="F318" s="63">
        <f t="shared" ref="F318:H318" si="726">F10</f>
        <v>-6.3329935073852539E-8</v>
      </c>
      <c r="G318" s="62">
        <f t="shared" si="726"/>
        <v>4082245600</v>
      </c>
      <c r="H318" s="61">
        <f t="shared" si="726"/>
        <v>2051843206</v>
      </c>
      <c r="I318" s="30">
        <f t="shared" ref="I318:T318" si="727">+I10</f>
        <v>14227239.270000001</v>
      </c>
      <c r="J318" s="30">
        <f t="shared" si="727"/>
        <v>148661192.37</v>
      </c>
      <c r="K318" s="30">
        <f t="shared" si="727"/>
        <v>181487629.48999998</v>
      </c>
      <c r="L318" s="30">
        <f t="shared" si="727"/>
        <v>206216064.04000002</v>
      </c>
      <c r="M318" s="30">
        <f t="shared" si="727"/>
        <v>191230290.82999998</v>
      </c>
      <c r="N318" s="30">
        <f t="shared" si="727"/>
        <v>322278721.28000003</v>
      </c>
      <c r="O318" s="30">
        <f t="shared" si="727"/>
        <v>154106767.28999999</v>
      </c>
      <c r="P318" s="30">
        <f t="shared" si="727"/>
        <v>131483638.11</v>
      </c>
      <c r="Q318" s="30">
        <f>+Q10</f>
        <v>216853558.90000004</v>
      </c>
      <c r="R318" s="30">
        <f t="shared" si="727"/>
        <v>383582746.65999997</v>
      </c>
      <c r="S318" s="30">
        <f t="shared" si="727"/>
        <v>0</v>
      </c>
      <c r="T318" s="30">
        <f t="shared" si="727"/>
        <v>0</v>
      </c>
      <c r="U318" s="30">
        <f t="shared" si="724"/>
        <v>1950127848.2399998</v>
      </c>
      <c r="Y318" s="79"/>
    </row>
    <row r="319" spans="2:25" ht="11.25" customHeight="1" thickTop="1" x14ac:dyDescent="0.25">
      <c r="B319" s="46"/>
      <c r="C319" s="46"/>
      <c r="E319" s="59"/>
      <c r="F319" s="59"/>
      <c r="G319" s="59"/>
    </row>
    <row r="320" spans="2:25" ht="17.25" customHeight="1" x14ac:dyDescent="0.3">
      <c r="B320" s="82" t="s">
        <v>536</v>
      </c>
      <c r="C320" s="82"/>
      <c r="D320" s="82"/>
      <c r="E320" s="82"/>
      <c r="F320" s="82"/>
      <c r="G320" s="82"/>
      <c r="H320" s="53"/>
      <c r="I320" s="53"/>
      <c r="J320" s="48"/>
      <c r="K320" s="48"/>
    </row>
    <row r="321" spans="2:25" ht="8.25" customHeight="1" x14ac:dyDescent="0.25">
      <c r="B321" s="66"/>
      <c r="C321" s="67"/>
      <c r="D321" s="68"/>
      <c r="E321" s="67"/>
      <c r="F321" s="67"/>
      <c r="G321" s="67"/>
      <c r="H321" s="68"/>
      <c r="I321" s="52"/>
      <c r="J321" s="49"/>
      <c r="K321" s="16"/>
    </row>
    <row r="322" spans="2:25" ht="27.75" customHeight="1" x14ac:dyDescent="0.3">
      <c r="B322" s="82" t="s">
        <v>537</v>
      </c>
      <c r="C322" s="82"/>
      <c r="D322" s="82"/>
      <c r="E322" s="82"/>
      <c r="F322" s="82"/>
      <c r="G322" s="82"/>
      <c r="H322" s="53"/>
      <c r="I322" s="53"/>
      <c r="J322" s="50"/>
      <c r="K322" s="50"/>
    </row>
    <row r="323" spans="2:25" ht="8.25" customHeight="1" x14ac:dyDescent="0.3">
      <c r="B323" s="69"/>
      <c r="C323" s="69"/>
      <c r="D323" s="69"/>
      <c r="E323" s="69"/>
      <c r="F323" s="69"/>
      <c r="G323" s="69"/>
      <c r="H323" s="69"/>
      <c r="I323" s="69"/>
      <c r="J323" s="51"/>
      <c r="K323" s="51"/>
    </row>
    <row r="324" spans="2:25" ht="17.25" customHeight="1" x14ac:dyDescent="0.3">
      <c r="B324" s="82" t="s">
        <v>538</v>
      </c>
      <c r="C324" s="82"/>
      <c r="D324" s="82"/>
      <c r="E324" s="82"/>
      <c r="F324" s="82"/>
      <c r="G324" s="82"/>
      <c r="H324" s="53"/>
      <c r="I324" s="53"/>
      <c r="J324" s="50"/>
      <c r="K324" s="51"/>
      <c r="W324" s="90"/>
    </row>
    <row r="325" spans="2:25" ht="28.5" customHeight="1" x14ac:dyDescent="0.3">
      <c r="B325" s="82"/>
      <c r="C325" s="82"/>
      <c r="D325" s="82"/>
      <c r="E325" s="82"/>
      <c r="F325" s="82"/>
      <c r="G325" s="82"/>
      <c r="H325" s="53"/>
      <c r="I325" s="53"/>
      <c r="J325" s="50"/>
      <c r="K325" s="51"/>
    </row>
    <row r="326" spans="2:25" ht="7.5" customHeight="1" x14ac:dyDescent="0.3">
      <c r="B326" s="69"/>
      <c r="C326" s="69"/>
      <c r="D326" s="69"/>
      <c r="E326" s="69"/>
      <c r="F326" s="69"/>
      <c r="G326" s="69"/>
      <c r="H326" s="69"/>
      <c r="I326" s="69"/>
      <c r="J326" s="51"/>
      <c r="K326" s="51"/>
    </row>
    <row r="327" spans="2:25" ht="17.25" customHeight="1" x14ac:dyDescent="0.3">
      <c r="B327" s="82" t="s">
        <v>539</v>
      </c>
      <c r="C327" s="82"/>
      <c r="D327" s="82"/>
      <c r="E327" s="82"/>
      <c r="F327" s="82"/>
      <c r="G327" s="82"/>
      <c r="H327" s="53"/>
      <c r="I327" s="53"/>
      <c r="J327" s="50"/>
      <c r="K327" s="51"/>
    </row>
    <row r="328" spans="2:25" x14ac:dyDescent="0.3">
      <c r="B328" s="82"/>
      <c r="C328" s="82"/>
      <c r="D328" s="82"/>
      <c r="E328" s="82"/>
      <c r="F328" s="82"/>
      <c r="G328" s="82"/>
      <c r="H328" s="53"/>
      <c r="I328" s="53"/>
      <c r="J328" s="50"/>
      <c r="K328" s="51"/>
    </row>
    <row r="329" spans="2:25" ht="12.75" customHeight="1" x14ac:dyDescent="0.3">
      <c r="B329" s="82"/>
      <c r="C329" s="82"/>
      <c r="D329" s="82"/>
      <c r="E329" s="82"/>
      <c r="F329" s="82"/>
      <c r="G329" s="82"/>
      <c r="H329" s="53"/>
      <c r="I329" s="53"/>
      <c r="K329" s="51"/>
    </row>
    <row r="330" spans="2:25" ht="17.25" customHeight="1" x14ac:dyDescent="0.3">
      <c r="B330" s="64"/>
      <c r="C330" s="64"/>
      <c r="D330" s="64"/>
      <c r="E330" s="64"/>
      <c r="F330" s="64"/>
      <c r="G330" s="64"/>
      <c r="H330" s="64"/>
      <c r="I330" s="64"/>
      <c r="K330" s="51"/>
    </row>
    <row r="331" spans="2:25" ht="18" customHeight="1" x14ac:dyDescent="0.3">
      <c r="B331" s="64"/>
      <c r="C331" s="64"/>
      <c r="D331" s="64"/>
      <c r="E331" s="64"/>
      <c r="F331" s="64"/>
      <c r="G331" s="64"/>
      <c r="H331" s="64"/>
      <c r="I331" s="64"/>
      <c r="K331" s="51"/>
      <c r="V331" s="3"/>
      <c r="W331" s="3"/>
    </row>
    <row r="332" spans="2:25" ht="15.75" customHeight="1" x14ac:dyDescent="0.3">
      <c r="B332" s="64"/>
      <c r="C332" s="64"/>
      <c r="D332" s="64"/>
      <c r="E332" s="64"/>
      <c r="F332" s="64"/>
      <c r="G332" s="64"/>
      <c r="H332" s="64"/>
      <c r="I332" s="64"/>
      <c r="K332" s="51"/>
      <c r="V332" s="3"/>
      <c r="W332" s="3"/>
    </row>
    <row r="333" spans="2:25" x14ac:dyDescent="0.3">
      <c r="B333" s="53"/>
      <c r="C333" s="53"/>
      <c r="D333" s="53"/>
      <c r="E333" s="53"/>
      <c r="F333" s="53"/>
      <c r="G333" s="53"/>
      <c r="H333" s="53"/>
      <c r="I333" s="53"/>
      <c r="J333" s="49"/>
      <c r="K333" s="50"/>
      <c r="V333" s="3"/>
      <c r="W333" s="3"/>
    </row>
    <row r="334" spans="2:25" x14ac:dyDescent="0.25">
      <c r="D334" s="1"/>
      <c r="F334" s="54"/>
      <c r="G334" s="54"/>
      <c r="H334" s="16"/>
      <c r="I334" s="2"/>
      <c r="J334" s="1"/>
      <c r="K334" s="1"/>
      <c r="L334" s="1"/>
      <c r="M334" s="2"/>
      <c r="N334" s="2"/>
      <c r="O334" s="2"/>
      <c r="P334" s="16"/>
      <c r="Q334" s="16"/>
      <c r="R334" s="16"/>
      <c r="V334" s="3"/>
      <c r="W334" s="3"/>
      <c r="X334" s="3"/>
      <c r="Y334" s="80"/>
    </row>
    <row r="335" spans="2:25" ht="21" customHeight="1" x14ac:dyDescent="0.25">
      <c r="D335" s="1"/>
      <c r="F335" s="3"/>
      <c r="G335" s="3"/>
      <c r="H335" s="3"/>
      <c r="I335" s="16"/>
      <c r="J335" s="16"/>
      <c r="K335" s="10"/>
      <c r="L335" s="16"/>
      <c r="M335" s="16"/>
      <c r="N335" s="16"/>
      <c r="O335" s="16"/>
      <c r="P335" s="16"/>
      <c r="Q335" s="16"/>
      <c r="T335" s="1"/>
      <c r="U335" s="1"/>
    </row>
    <row r="336" spans="2:25" ht="16.5" customHeight="1" x14ac:dyDescent="0.25">
      <c r="D336" s="1"/>
      <c r="F336" s="3"/>
      <c r="G336" s="3"/>
      <c r="H336" s="3"/>
      <c r="I336" s="3"/>
      <c r="J336" s="85" t="s">
        <v>544</v>
      </c>
      <c r="K336" s="86"/>
      <c r="L336" s="86"/>
      <c r="N336" s="85" t="s">
        <v>545</v>
      </c>
      <c r="O336" s="86"/>
      <c r="P336" s="86"/>
      <c r="Q336" s="65"/>
      <c r="R336" s="89" t="s">
        <v>546</v>
      </c>
      <c r="S336" s="89"/>
      <c r="T336" s="89"/>
      <c r="U336" s="1"/>
    </row>
    <row r="337" spans="2:21" ht="15.75" customHeight="1" x14ac:dyDescent="0.25">
      <c r="D337" s="1"/>
      <c r="F337" s="18"/>
      <c r="G337" s="18"/>
      <c r="H337" s="3"/>
      <c r="I337" s="3"/>
      <c r="J337" s="87" t="s">
        <v>575</v>
      </c>
      <c r="K337" s="88"/>
      <c r="L337" s="88"/>
      <c r="N337" s="87" t="s">
        <v>540</v>
      </c>
      <c r="O337" s="87"/>
      <c r="P337" s="87"/>
      <c r="Q337" s="55"/>
      <c r="R337" s="87" t="s">
        <v>541</v>
      </c>
      <c r="S337" s="87"/>
      <c r="T337" s="87"/>
      <c r="U337" s="1"/>
    </row>
    <row r="338" spans="2:21" ht="15.75" customHeight="1" x14ac:dyDescent="0.25">
      <c r="D338" s="1"/>
      <c r="F338" s="18"/>
      <c r="G338" s="18"/>
      <c r="H338" s="3"/>
      <c r="I338" s="18"/>
      <c r="J338" s="83" t="s">
        <v>576</v>
      </c>
      <c r="K338" s="84"/>
      <c r="L338" s="84"/>
      <c r="M338" s="18"/>
      <c r="N338" s="83" t="s">
        <v>542</v>
      </c>
      <c r="O338" s="84"/>
      <c r="P338" s="84"/>
      <c r="Q338" s="13"/>
      <c r="R338" s="83" t="s">
        <v>543</v>
      </c>
      <c r="S338" s="83"/>
      <c r="T338" s="83"/>
      <c r="U338" s="1"/>
    </row>
    <row r="339" spans="2:21" ht="21" customHeight="1" x14ac:dyDescent="0.25">
      <c r="D339" s="1"/>
      <c r="F339" s="18"/>
      <c r="G339" s="18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ht="21" customHeight="1" x14ac:dyDescent="0.25">
      <c r="D340" s="1"/>
      <c r="F340" s="3"/>
      <c r="G340" s="3"/>
      <c r="H340" s="1"/>
      <c r="I340" s="3"/>
      <c r="J340" s="3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ht="21" customHeight="1" x14ac:dyDescent="0.25">
      <c r="B341" s="3"/>
      <c r="C341" s="3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ht="23.25" customHeight="1" x14ac:dyDescent="0.25">
      <c r="B342" s="3"/>
      <c r="C342" s="3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x14ac:dyDescent="0.25">
      <c r="B343" s="3"/>
      <c r="C343" s="3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x14ac:dyDescent="0.25">
      <c r="B344" s="3"/>
      <c r="C344" s="3"/>
      <c r="D344" s="1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x14ac:dyDescent="0.25">
      <c r="B345" s="3"/>
      <c r="C345" s="3"/>
      <c r="D345" s="1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x14ac:dyDescent="0.25">
      <c r="B346" s="46"/>
      <c r="C346" s="4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x14ac:dyDescent="0.25">
      <c r="B347" s="46"/>
      <c r="C347" s="4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x14ac:dyDescent="0.2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x14ac:dyDescent="0.25"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x14ac:dyDescent="0.25"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2:21" x14ac:dyDescent="0.25"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2:21" x14ac:dyDescent="0.25"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</sheetData>
  <mergeCells count="17">
    <mergeCell ref="N337:P337"/>
    <mergeCell ref="R337:T337"/>
    <mergeCell ref="R336:T336"/>
    <mergeCell ref="R338:T338"/>
    <mergeCell ref="N338:P338"/>
    <mergeCell ref="N336:P336"/>
    <mergeCell ref="B322:G322"/>
    <mergeCell ref="B324:G325"/>
    <mergeCell ref="B327:G329"/>
    <mergeCell ref="J338:L338"/>
    <mergeCell ref="J336:L336"/>
    <mergeCell ref="J337:L337"/>
    <mergeCell ref="B1:U1"/>
    <mergeCell ref="B2:U2"/>
    <mergeCell ref="B4:U4"/>
    <mergeCell ref="A3:U3"/>
    <mergeCell ref="B320:G320"/>
  </mergeCells>
  <pageMargins left="0.70866141732283472" right="0.70866141732283472" top="0.74803149606299213" bottom="0.74803149606299213" header="0.31496062992125984" footer="0.31496062992125984"/>
  <pageSetup paperSize="5" scale="45" fitToHeight="0" orientation="landscape" r:id="rId1"/>
  <rowBreaks count="3" manualBreakCount="3">
    <brk id="100" max="20" man="1"/>
    <brk id="175" max="20" man="1"/>
    <brk id="263" max="20" man="1"/>
  </rowBreaks>
  <ignoredErrors>
    <ignoredError sqref="U316:U317 U297:U306 U311:U312 U186 U190 U126:U131 U188 U117:U124 U136:U184 U194:U218 U16:U18 U220 U22:U24 U276:U279 U222:U246 U248:U251 U269 U254:U261 U263:U266 U39:U45 U28:U33 U283:U288 U290:U293 U35:U36 U47:U114" formulaRange="1"/>
    <ignoredError sqref="G192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bbb53ed916530dd0ec9a36dff8542b77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397ac136343a86a1ab9658e2661f291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2A1D88C9-BB88-4B8E-894B-D4BE017B5F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9F0C47-80F6-4D69-B390-12AF2B39BD76}"/>
</file>

<file path=customXml/itemProps3.xml><?xml version="1.0" encoding="utf-8"?>
<ds:datastoreItem xmlns:ds="http://schemas.openxmlformats.org/officeDocument/2006/customXml" ds:itemID="{9ADB565B-4B9A-446C-8170-BEEFA6DCE81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2025-10-06T14:01:27Z</cp:lastPrinted>
  <dcterms:created xsi:type="dcterms:W3CDTF">2015-06-05T18:19:34Z</dcterms:created>
  <dcterms:modified xsi:type="dcterms:W3CDTF">2025-11-03T15:10:01Z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