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ecturgovdo.sharepoint.com/sites/DireccionEjecutivaCEIZTUR/Documentos compartidos/Compartido CEIZTUR/Finanzas CEIZTUR/Compartido Finanza Portal Web/FINANZAS 2025/INGRESOS Y EGRESOS/10. OCTUBRE 2025/"/>
    </mc:Choice>
  </mc:AlternateContent>
  <xr:revisionPtr revIDLastSave="0" documentId="8_{19236D6D-C5F1-4F60-9781-DAFD0B6F60B2}" xr6:coauthVersionLast="47" xr6:coauthVersionMax="47" xr10:uidLastSave="{00000000-0000-0000-0000-000000000000}"/>
  <bookViews>
    <workbookView xWindow="-120" yWindow="-120" windowWidth="29040" windowHeight="15720" xr2:uid="{F7821DF0-F882-4B26-A9B5-2C52BDA7A489}"/>
  </bookViews>
  <sheets>
    <sheet name="10-2025" sheetId="1" r:id="rId1"/>
  </sheets>
  <externalReferences>
    <externalReference r:id="rId2"/>
  </externalReferences>
  <definedNames>
    <definedName name="_xlnm.Print_Area" localSheetId="0">'10-2025'!$A$1:$M$182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0" i="1" l="1"/>
  <c r="J170" i="1"/>
  <c r="L153" i="1"/>
  <c r="L154" i="1" s="1"/>
  <c r="L155" i="1" s="1"/>
  <c r="L156" i="1" s="1"/>
  <c r="L157" i="1" s="1"/>
  <c r="L158" i="1" s="1"/>
  <c r="L159" i="1" s="1"/>
  <c r="L160" i="1" s="1"/>
  <c r="L161" i="1" s="1"/>
  <c r="L162" i="1" s="1"/>
  <c r="L163" i="1" s="1"/>
  <c r="L164" i="1" s="1"/>
  <c r="L165" i="1" s="1"/>
  <c r="L166" i="1" s="1"/>
  <c r="L167" i="1" s="1"/>
  <c r="L168" i="1" s="1"/>
  <c r="L169" i="1" s="1"/>
  <c r="L170" i="1" s="1"/>
  <c r="C150" i="1"/>
  <c r="F135" i="1"/>
  <c r="N128" i="1"/>
  <c r="F127" i="1"/>
  <c r="N125" i="1"/>
  <c r="K121" i="1"/>
  <c r="J121" i="1"/>
  <c r="Q120" i="1"/>
  <c r="O56" i="1"/>
  <c r="O58" i="1" s="1"/>
  <c r="O53" i="1"/>
  <c r="L35" i="1"/>
  <c r="L36" i="1" s="1"/>
  <c r="L37" i="1" s="1"/>
  <c r="L38" i="1" s="1"/>
  <c r="L39" i="1" s="1"/>
  <c r="L40" i="1" s="1"/>
  <c r="L41" i="1" s="1"/>
  <c r="L42" i="1" s="1"/>
  <c r="L43" i="1" s="1"/>
  <c r="L44" i="1" s="1"/>
  <c r="L45" i="1" s="1"/>
  <c r="L46" i="1" s="1"/>
  <c r="L47" i="1" s="1"/>
  <c r="L48" i="1" s="1"/>
  <c r="L49" i="1" s="1"/>
  <c r="L50" i="1" s="1"/>
  <c r="L51" i="1" s="1"/>
  <c r="L52" i="1" s="1"/>
  <c r="L53" i="1" s="1"/>
  <c r="L54" i="1" s="1"/>
  <c r="L55" i="1" s="1"/>
  <c r="L56" i="1" s="1"/>
  <c r="L57" i="1" s="1"/>
  <c r="L58" i="1" s="1"/>
  <c r="L59" i="1" s="1"/>
  <c r="L60" i="1" s="1"/>
  <c r="L61" i="1" s="1"/>
  <c r="L62" i="1" s="1"/>
  <c r="L63" i="1" s="1"/>
  <c r="L64" i="1" s="1"/>
  <c r="L65" i="1" s="1"/>
  <c r="L66" i="1" s="1"/>
  <c r="L67" i="1" s="1"/>
  <c r="L68" i="1" s="1"/>
  <c r="L69" i="1" s="1"/>
  <c r="L70" i="1" s="1"/>
  <c r="L71" i="1" s="1"/>
  <c r="L72" i="1" s="1"/>
  <c r="L73" i="1" s="1"/>
  <c r="L74" i="1" s="1"/>
  <c r="L75" i="1" s="1"/>
  <c r="L76" i="1" s="1"/>
  <c r="L77" i="1" s="1"/>
  <c r="L78" i="1" s="1"/>
  <c r="L79" i="1" s="1"/>
  <c r="L80" i="1" s="1"/>
  <c r="L81" i="1" s="1"/>
  <c r="L82" i="1" s="1"/>
  <c r="L83" i="1" s="1"/>
  <c r="L84" i="1" s="1"/>
  <c r="L85" i="1" s="1"/>
  <c r="L86" i="1" s="1"/>
  <c r="L87" i="1" s="1"/>
  <c r="L88" i="1" s="1"/>
  <c r="L89" i="1" s="1"/>
  <c r="L90" i="1" s="1"/>
  <c r="L91" i="1" s="1"/>
  <c r="L92" i="1" s="1"/>
  <c r="L93" i="1" s="1"/>
  <c r="L94" i="1" s="1"/>
  <c r="L95" i="1" s="1"/>
  <c r="L96" i="1" s="1"/>
  <c r="L97" i="1" s="1"/>
  <c r="L98" i="1" s="1"/>
  <c r="L99" i="1" s="1"/>
  <c r="L100" i="1" s="1"/>
  <c r="L101" i="1" s="1"/>
  <c r="L102" i="1" s="1"/>
  <c r="L103" i="1" s="1"/>
  <c r="L104" i="1" s="1"/>
  <c r="L105" i="1" s="1"/>
  <c r="L106" i="1" s="1"/>
  <c r="L107" i="1" s="1"/>
  <c r="L108" i="1" s="1"/>
  <c r="L109" i="1" s="1"/>
  <c r="L110" i="1" s="1"/>
  <c r="L111" i="1" s="1"/>
  <c r="L112" i="1" s="1"/>
  <c r="L113" i="1" s="1"/>
  <c r="L114" i="1" s="1"/>
  <c r="L115" i="1" s="1"/>
  <c r="L116" i="1" s="1"/>
  <c r="L117" i="1" s="1"/>
  <c r="L118" i="1" s="1"/>
  <c r="L119" i="1" s="1"/>
  <c r="L121" i="1" s="1"/>
  <c r="C32" i="1"/>
  <c r="J17" i="1"/>
  <c r="K17" i="1" s="1"/>
  <c r="L10" i="1"/>
  <c r="L11" i="1" s="1"/>
  <c r="L12" i="1" s="1"/>
  <c r="L13" i="1" s="1"/>
  <c r="L14" i="1" s="1"/>
  <c r="L15" i="1" s="1"/>
  <c r="L17" i="1" s="1"/>
</calcChain>
</file>

<file path=xl/sharedStrings.xml><?xml version="1.0" encoding="utf-8"?>
<sst xmlns="http://schemas.openxmlformats.org/spreadsheetml/2006/main" count="450" uniqueCount="304">
  <si>
    <t>COMITE EJECUTOR DE INFRAESTRUCTURAS DE ZONAS TURISTICAS (CEIZTUR)</t>
  </si>
  <si>
    <t>INFORME DE TESORERIA</t>
  </si>
  <si>
    <t>INGRESOS Y EGRESOS</t>
  </si>
  <si>
    <t>CUENTA NO. 2400169440 (Fondo Reponible)</t>
  </si>
  <si>
    <t>Fecha</t>
  </si>
  <si>
    <t>Transferencia</t>
  </si>
  <si>
    <t>Cheque</t>
  </si>
  <si>
    <t>Cuenta Presupuestaria/Referencia</t>
  </si>
  <si>
    <t>No. Cuenta Contable</t>
  </si>
  <si>
    <t>Beneficiario</t>
  </si>
  <si>
    <t>Descripcion</t>
  </si>
  <si>
    <t>Debito</t>
  </si>
  <si>
    <t>Credito</t>
  </si>
  <si>
    <t>Balance</t>
  </si>
  <si>
    <t>Balance Inicial</t>
  </si>
  <si>
    <t>TSS</t>
  </si>
  <si>
    <t>TRANSFERENCIA A COLECTOR CONSTRIBUCIONES A</t>
  </si>
  <si>
    <t>940888517198</t>
  </si>
  <si>
    <t>DGII</t>
  </si>
  <si>
    <t>COBRO IMP DGII 0.15% TRANS</t>
  </si>
  <si>
    <t>BANRESERVAS</t>
  </si>
  <si>
    <t>COMISIÓN MANEJO DE CUENTA</t>
  </si>
  <si>
    <t>TOTAL</t>
  </si>
  <si>
    <t>Realizado por:</t>
  </si>
  <si>
    <t>Aprobado por:</t>
  </si>
  <si>
    <t>Maggy Villar</t>
  </si>
  <si>
    <t>Anyolani Nolasco</t>
  </si>
  <si>
    <t>Jose Luis Mañon</t>
  </si>
  <si>
    <t>Analista y/o Tecnico Financiero</t>
  </si>
  <si>
    <t>Enc. Division Depto. de Contabilidad</t>
  </si>
  <si>
    <t>Encargado Financiero</t>
  </si>
  <si>
    <t xml:space="preserve">  CUENTA UNICA DEL TESORO NO. 100010102384894</t>
  </si>
  <si>
    <t>Cheque/ Lib.</t>
  </si>
  <si>
    <t>103875/25</t>
  </si>
  <si>
    <t>COMITE EJECUTOR DE INFRAESTRUCTURAS DE ZONAS TURISTICAS</t>
  </si>
  <si>
    <t>Ingresos correspondientes del 07 al 13/09/2025 (Vuelos Charter)</t>
  </si>
  <si>
    <t>03/10/2025</t>
  </si>
  <si>
    <t>3662</t>
  </si>
  <si>
    <t>2.7.1.2.01, 2.7.2.4.01, 2.7.2.2.01, 2.6.1.9.01, 2.7.2.7.01, 2.7.2.4.02</t>
  </si>
  <si>
    <t>PROCITROM, SRL</t>
  </si>
  <si>
    <t>Pago Avance 20% del Monto RD$23,440,291.26 , Contrato no. 17-2025 .Reconstrucción Parque Anacaona, municipio Constanza, provincia La Vega.</t>
  </si>
  <si>
    <t>3665</t>
  </si>
  <si>
    <t>2.7.2.4.01, 2.7.2.7.01, 2.6.1.9.01, 2.2.8.7.01, 2.7.2.4.02</t>
  </si>
  <si>
    <t>Constructora Viasan &amp; Asociados, SRL</t>
  </si>
  <si>
    <t>Pago Avance 20% del monto 18,862,089.56, contrato no.11-2025 para la Reconstrucción de parques, municipio Boca Chica, provincia Santo Domingo,Lote 2: Parque Infantil, municipio Boca Chica.</t>
  </si>
  <si>
    <t>3668</t>
  </si>
  <si>
    <t>2.2.1.3.01</t>
  </si>
  <si>
    <t>COMPANIA DOMINICANA DE TELEFONOS C POR A</t>
  </si>
  <si>
    <t>Pago Factura No. 0595, por Servicios de Renta Mensual de las Flotas del CEIZTUR, correspondiente al mes de agosto  del año 2025.</t>
  </si>
  <si>
    <t>103881/25</t>
  </si>
  <si>
    <t>Ingresos correspondientes del 01 al 15/09/2025 (Vuelos Regulares)</t>
  </si>
  <si>
    <t>2.7.2.5.01, 2.7.2.4.02, 2.7.2.2.01</t>
  </si>
  <si>
    <t>MARIO JOSE HURTADO IMBERT</t>
  </si>
  <si>
    <t>Pago Fact. No. 0072, Cub. No. 7 Proy. No.421 Contrato No. 24-2024; Reconstrucción del Muelle Turístico de Miches, Provincia El Seibo. Relanzamiento</t>
  </si>
  <si>
    <t xml:space="preserve">2.2.5.1.01 </t>
  </si>
  <si>
    <t>CENTRO DE EXPORTACION E INVERSIONES DE LA REPUBLICA DOMINICANA</t>
  </si>
  <si>
    <t>Pago Factura No. 0081. Cesión de derecho Contrato 32-2021 por los gastos de mantenimiento del edificio del CEI-RD espacio concedido al CEIZTUR, correspondiente al mes de octubre 2025.</t>
  </si>
  <si>
    <t>2.2.6.3.01</t>
  </si>
  <si>
    <t>HUMANO SEGUROS S A</t>
  </si>
  <si>
    <t>Pago factura No. 5774, Correspondiente al mes de octubre del  2025, del Seguro Medico de Salud a los empleados del CEIZTUR, según anexos</t>
  </si>
  <si>
    <t>2.7.1.2.01 , 2.7.2.4.01</t>
  </si>
  <si>
    <t>Dineba Diseños Interiores y Ebanisteria, SRL</t>
  </si>
  <si>
    <t>Pago Fact. No. 0228, Cub. No. 1 Proy. No. 426  Cont. No. 31-2024; Reconstrucción del Frente Marítimo en el Municipio de Pedernales, Provincia Pedernales, relanzamiento, Lote 1, Lado Oeste.</t>
  </si>
  <si>
    <t>2.2.9.2.01</t>
  </si>
  <si>
    <t>INSTITUTO DE FORMACION TURISTICA DEL CARIBE</t>
  </si>
  <si>
    <t>Pago factura No. 1055. Correspondiente al servicio de almuerzo para los empleados del CEIZTUR, desde el 08 al 12 de septiembre del 2025, según anexos.</t>
  </si>
  <si>
    <t>2.1.2.2.10</t>
  </si>
  <si>
    <t>Incentivo por cumplimiento de indicadores SISMAP año 2025</t>
  </si>
  <si>
    <t>Incentivo cumplimiento de indicadores SISMAP inactivo 2025</t>
  </si>
  <si>
    <t>2.2.3.1.01</t>
  </si>
  <si>
    <t>Viáticos Planificación y Desarrollo agosto 2025</t>
  </si>
  <si>
    <t>2.2.8.7.02</t>
  </si>
  <si>
    <t>Freddy Bolivar De Jesus Almonte Brito</t>
  </si>
  <si>
    <t>Pago Factura No 1181, por concepto de Tramites Legales de Documentos, según anexos</t>
  </si>
  <si>
    <t>2.3.9.6.01</t>
  </si>
  <si>
    <t>COMERCIAL MINI EIRL</t>
  </si>
  <si>
    <t>Pago factura no. 0251. Adquisición de Baterías para Camiones Volteos de la institución, según anexos.</t>
  </si>
  <si>
    <t>2.7.2.2.01, 2.7.2.4.01</t>
  </si>
  <si>
    <t>Ingeniería Civil Internacional ICI, SRL</t>
  </si>
  <si>
    <t>Pago Fact. No. 0002, Cub. No. 1 Proy. No. 427  Cont. No. 32-2024; Reconstrucción del Frente Marítimo en el Municipio de Pedernales, Provincia Pedernales, relanzamiento, Lote 2, Lado Este.</t>
  </si>
  <si>
    <t>2.2.1.5.01</t>
  </si>
  <si>
    <t>Altice Dominicana, SA</t>
  </si>
  <si>
    <t>Pago Factura no. 8800, por los servicios de renta mensual de Internet móvil para las cámaras de vídeo vigilancia instaladas en Playa Macao correspondientes al mes de octubre del 2025, según anexos.</t>
  </si>
  <si>
    <t>Viáticos ingeniería agosto 2025</t>
  </si>
  <si>
    <t>2.3.1.1.01</t>
  </si>
  <si>
    <t>Suplidora Reysa, EIRL</t>
  </si>
  <si>
    <t>Pago factura No. 0811. Adquisición de agua potable para el Programa Nacional de Limpieza de Playas y Balnearios (PNLPB) (60 fardos), segun anexos.</t>
  </si>
  <si>
    <t>2.2.5.1.01</t>
  </si>
  <si>
    <t>SERD NET, SRL</t>
  </si>
  <si>
    <t>Pago factura No. 0567. Servicio de Alquiler de Furgón para almacén provisional de los trabajos de restauración del monumento Alcázar de Colon, Ciudad, Colonial, Distrito Nacional, (Pago septiembre), segun anexos.</t>
  </si>
  <si>
    <t>Pago factura No. 0812. Adquisición de agua potable para el Programa Nacional de Limpieza de Playas y Balnearios (PNLPB) (60 fardos), según anexos.</t>
  </si>
  <si>
    <t>Nómina pronto pago del 06 al 25 de octubre 2025</t>
  </si>
  <si>
    <t>SMO Mujeres Industriales, SRL</t>
  </si>
  <si>
    <t>Pago factura No. 0059. Contratación de Servicio de Desayunos y Almuerzos para los Operativos del Programa Nacional de Limpieza de Playas, Balnearios y Emergencias o Situaciones Prevista del PNLPB, destinado a MiPymes,(300 desayunos y 300 almuerzos zona Es</t>
  </si>
  <si>
    <t>3765</t>
  </si>
  <si>
    <t>2.2.7.2.06</t>
  </si>
  <si>
    <t xml:space="preserve">	Viamar, SA</t>
  </si>
  <si>
    <t>Pago facturas no. 7571, 7600 y 7637. Contratacion de Servicios de Mantenimientos preventivos y correctivos a vehiculos en garantia (POLITUR), segun anexos.</t>
  </si>
  <si>
    <t>2.2.8.3.01</t>
  </si>
  <si>
    <t>Tamira Group, SRL</t>
  </si>
  <si>
    <t>Pago factura No. 0258, Servicios de Contratación de Estudios Médicos de preempleo para el CEIZTUR, según anexos.</t>
  </si>
  <si>
    <t>2.2.7.2.02</t>
  </si>
  <si>
    <t>Resolución Técnica Aldaso, EIRL</t>
  </si>
  <si>
    <t>Pago facturas No. 0437. Contratación de Servicio Mantenimiento Correctivo y Preventivo de las Impresoras, por un periodo de 6 meses para uso de la Institución, destinado a MiPymes, (mes de octubre) según  anexos.</t>
  </si>
  <si>
    <t>2.1.1.2.06</t>
  </si>
  <si>
    <t>Nomina brigadistas octubre 2025.</t>
  </si>
  <si>
    <t>3785</t>
  </si>
  <si>
    <t>Nomina brig. sarg. octubre 2025.</t>
  </si>
  <si>
    <t>3787</t>
  </si>
  <si>
    <t>2.7.1.2.01, 2.7.2.4.01, 2.7.2.1.01, 2.7.2.2.01, 2.6.1.9.01, 2.7.2.7.01, 2.7.2.4.02</t>
  </si>
  <si>
    <t>Consorcio Vsmagon</t>
  </si>
  <si>
    <t>Pago Avance 20% del monto RD$33,941,612.39, Contrato No. 15-2025.  Reconstrucción Plaza de Vendedores Playa Mino, municipio Río San Juan, provincia María Trinidad Sánchez</t>
  </si>
  <si>
    <t>3789</t>
  </si>
  <si>
    <t>2.1.1.1.01, 2.1.5.1.01, 2.1.5.2.01, 2.1.5.3.01</t>
  </si>
  <si>
    <t>Nómina fijos octubre 2025</t>
  </si>
  <si>
    <t>3791</t>
  </si>
  <si>
    <t>2.1.1.2.05, 2.1.5.1.01, 2.1.5.2.01, 2.1.5.3.01</t>
  </si>
  <si>
    <t>Nómina periodo probatorio octubre 2025</t>
  </si>
  <si>
    <t>3793</t>
  </si>
  <si>
    <t>2.1.2.2.05</t>
  </si>
  <si>
    <t>Nómina militar octubre 2025</t>
  </si>
  <si>
    <t>3795</t>
  </si>
  <si>
    <t>2.1.1.2.11, 2.1.5.1.01, 2.1.5.2.01, 2.1.5.3.01</t>
  </si>
  <si>
    <t>Nómina interinato octubre 2025</t>
  </si>
  <si>
    <t>3797</t>
  </si>
  <si>
    <t>2.1.1.2.08, 2.1.5.1.01, 2.1.5.2.01, 2.1.5.3.01</t>
  </si>
  <si>
    <t>Nómina temporales octubre 2025</t>
  </si>
  <si>
    <t>15/10/2025</t>
  </si>
  <si>
    <t>3816</t>
  </si>
  <si>
    <t>2.2.8.7.05</t>
  </si>
  <si>
    <t>Mytrak Technology, SRL</t>
  </si>
  <si>
    <t>Pago Factura No. 0283, Servicio de monitoreo de GPS de la flotilla vehicular del CEIZTUR, correspondiente al mes de septiembre del 2025, según anexos.</t>
  </si>
  <si>
    <t>3820</t>
  </si>
  <si>
    <t>Almacenes Casa Vito, SRL</t>
  </si>
  <si>
    <t>Pago Fact. 0116 y 0117. Contratación de Servicio de Mantenimiento Preventivo y Correctivo Para Barredoras de la Institución, según anexos.</t>
  </si>
  <si>
    <t>103887/25</t>
  </si>
  <si>
    <t>Ingresos correspondientes del 14 al 20/10/2025 (vuelos Charter)</t>
  </si>
  <si>
    <t>103893/25</t>
  </si>
  <si>
    <t>Ingresos correspondientes del 21 al 27/09/2025 (vuelos Charter)</t>
  </si>
  <si>
    <t>16/10/2025</t>
  </si>
  <si>
    <t>3830</t>
  </si>
  <si>
    <t>2.7.1.2.01, 2.6.1.9.01</t>
  </si>
  <si>
    <t>Edinsa, SRL</t>
  </si>
  <si>
    <t>Pago Fact. No.0008 Cub. No.11 Proy. No.372 Contrato No.5-2022; Mejoramiento del Frente Costero de la Playa Sosua, Provincia Puerto Plata (Plaza Sur), Lote 1.</t>
  </si>
  <si>
    <t>3833</t>
  </si>
  <si>
    <t>2.7.2.4.01, 2.7.2.7.01</t>
  </si>
  <si>
    <t>Malespin Constructora, SRL</t>
  </si>
  <si>
    <t>Pago Fac t. No. 0289, Cub. No.12, Proy. No. 394, Contrato No. 07-2023; Reconstrucción del Parque Nacional Submarino La Caleta, Provincia Santo Domingo.</t>
  </si>
  <si>
    <t>3839</t>
  </si>
  <si>
    <t>2.7.1.2.01</t>
  </si>
  <si>
    <t>Allison Construction Group, SRL</t>
  </si>
  <si>
    <t>Pago avance 20% del monto RD$8,886,184.14 Contrato 12-2025; Lote 2: Restauración Santuario Nuestra Señora del Agua Santa de Boyá, Distrito Municipal Boyá, Provincia Monte Plata.</t>
  </si>
  <si>
    <t>3841</t>
  </si>
  <si>
    <t>Santo Domingo Motors Company, SA</t>
  </si>
  <si>
    <t>Pago facturas por la Contratación de Mantenimiento de la Flotilla Vehicular que se encuentra en Garantía, según anexos.</t>
  </si>
  <si>
    <t>3843</t>
  </si>
  <si>
    <t>FRANCHESKA MARTINEZ RAMON</t>
  </si>
  <si>
    <t>Pago Facts. No. 0074. Servicio de Desayunos y Almuerzo, para los Brigadistas para los Operativos de Limpieza de Playa y Balnearios (PNLPB),según anexos.</t>
  </si>
  <si>
    <t>3848</t>
  </si>
  <si>
    <t>2.7.1.2.01, 2.7.2.1.01</t>
  </si>
  <si>
    <t>Tablero Global Corp, SRL</t>
  </si>
  <si>
    <t>Pago Fact. No. 0107, Cub. No. 1 Proy. No. 430  Cont. No. 5-2025; Restauracion Edificio de la Direccion Nacional de Patrimonio Monumental (DNPM) Ciudad Colonia, Distrito Nacional.</t>
  </si>
  <si>
    <t>17/10/2025</t>
  </si>
  <si>
    <t>3856</t>
  </si>
  <si>
    <t>Pago Factura No.3095, Servicios de Renta Mensual de las Flotas del CEIZTUR, correspondiente al mes de septiembre 2025, según anexos.</t>
  </si>
  <si>
    <t>3858</t>
  </si>
  <si>
    <t>2.2.7.1.02</t>
  </si>
  <si>
    <t>Maderas Tropicales, SRL</t>
  </si>
  <si>
    <t>Pago factura No. 0247.Suministro.trasplante,mantenimiento y recuperación de palmas cana en el Malecón de Cabrera, según anexos.</t>
  </si>
  <si>
    <t>3864</t>
  </si>
  <si>
    <t>2.7.2.2.01, 2.7.2.4.02</t>
  </si>
  <si>
    <t>Codom, SRL</t>
  </si>
  <si>
    <t>Pago fact. No.0022, Cub. No.13, Proy. No.397, contrato No.18-2023. Construcción de Plaza Multiuso en el municipio de Santa Cruz, Provincia El Seibo.</t>
  </si>
  <si>
    <t>2.7.2.4.02,2.2.8.7.01,2.7.2.7.01,2.7.1.2.01</t>
  </si>
  <si>
    <t>Pago avance 20% del monto RD$22,806,583.76 Contrato No.16-2025; Remodelación Parroquia San Rafael Arcángel, Municipio Boca Chica, Provincia Santo Domingo.</t>
  </si>
  <si>
    <t>2.2.8.5.01</t>
  </si>
  <si>
    <t>Consultoría y Servicios Salper, SRL</t>
  </si>
  <si>
    <t>Pago factura No. 0178, Contratación de Servicio de Fumigación y Desinfección para las Oficinas de la Institución, según anexos.</t>
  </si>
  <si>
    <t>Pago factura No. 0183, Contratación de Servicio de Fumigación y Desinfección para las Oficinas de la Institución, según anexos.</t>
  </si>
  <si>
    <t xml:space="preserve">2.2.7.2.06 </t>
  </si>
  <si>
    <t>Viamar, SA</t>
  </si>
  <si>
    <t>Pago factura No. 7545-7638, Servicio de Mantenimiento preventivos y correctivos a vehículos en garantía (CEIZTUR), según anexos.</t>
  </si>
  <si>
    <t>103899/25</t>
  </si>
  <si>
    <t>Ingresos correspondientes del 28/09/2025 al 04/10/2025 (vuelos Charter)</t>
  </si>
  <si>
    <t>Laboratorios Orbis, SA</t>
  </si>
  <si>
    <t>Pago factura No. 4796, Servicio Contratación de Rellenado Agua Potable en botellones para la Institución hasta agotar monto contratado, según anexos.</t>
  </si>
  <si>
    <t>2.3.7.2.06, 2.3.6.3.04</t>
  </si>
  <si>
    <t>Khadamat Sharika, S.R.L.</t>
  </si>
  <si>
    <t>Pago Fact. No. 0026,Adquisicion de materiales y herramientas para los mantenimientos de los postes del Malecón de Cabrera, según anexos</t>
  </si>
  <si>
    <t>Pago facturas no. 0075 y 0076 Contratación Servicio de Desayunos y Almuerzos para los Operativos del Programa Nacional de Limpieza de Playas y Balneario (PNLPB), Zona Norte, destinado a MiPymes Mujer.</t>
  </si>
  <si>
    <t>Pago facturas No.5852-6144-6415. Contratación de Servicios de Mantenimientos preventivos y correctivos a vehículos en garantía (CEIZTUR), según anexos.</t>
  </si>
  <si>
    <t>2.7.2.4.02, 2.7.2.1.01, 2.2.8.7.01, 2.7.2.4.01</t>
  </si>
  <si>
    <t>ICONSTA INMOBILIARIA Y CONSTRUCTORA TAVERAS CASTILLO, SRL</t>
  </si>
  <si>
    <t>Pago Fact. No. 0002, Cub. No. 5 Proy. No.412 Contrato No. 9-2024; Reconstrucción de las Calles del Casco Urbano en el Municipio San Felipe, Provincia Puerto Plata.</t>
  </si>
  <si>
    <t>Nómina pronto pago del 13 al 17 de octubre 2025</t>
  </si>
  <si>
    <t>2.1.2.2.03</t>
  </si>
  <si>
    <t>Nomina horas extras septiembre 2025.</t>
  </si>
  <si>
    <t>Pago facturas  no. 0438 y 0439. Contratación de Servicio Mantenimiento Correctivo y Preventivo de las Impresoras, por un periodo de 6 meses para uso de la Institución, destinado a MiPymes (mes de octibre).</t>
  </si>
  <si>
    <t>2.3.9.9.04</t>
  </si>
  <si>
    <t>1955 General Business, Bienes y Servicios, SRL</t>
  </si>
  <si>
    <t>Pago factura no. 0106. Adquisición Equipos de Seguridad para los Mensajeros de la Institución, destinado a Mipymes Mujer,(2 casco de seguridad y 2 candados para motocicletas) segun anexos.</t>
  </si>
  <si>
    <t>Implementos y Maquinarias (IMCA), S.A.</t>
  </si>
  <si>
    <t>Pago factura no. 0222. Contratación de Servicio de Mantenimiento general y Reparación por Garantía, de Tractores y Barredoras para la Limpieza de Playas del PNLPB, según anexos.</t>
  </si>
  <si>
    <t>Pago Factura No.1191, por concepto de Tramites Legales de Documentos</t>
  </si>
  <si>
    <t>2.2.6.2.01</t>
  </si>
  <si>
    <t>Seguros Reservas, SA</t>
  </si>
  <si>
    <t>Pago Facturas no.8342 y 8433.Renovacion de la póliza de seguro No. 2-2-502-0262235:Vehículo de Motor y la póliza No. 2-2-503-0262255: Responsabilidad Civil, con vigencia 30 de septiembre 2025 hasta 30 de septiembre 2026,segun anexos.</t>
  </si>
  <si>
    <t>ago facturas por la Contratación de Mantenimiento de la Flotilla Vehicular que se encuentra en Garantía, según anexos.</t>
  </si>
  <si>
    <t>2.3.9.2.01</t>
  </si>
  <si>
    <t>ALCANCE SOLUCIONES TECNOLOGICAS (ALSOTEC), SRL</t>
  </si>
  <si>
    <t>Pago factura no. 0001. Adquisición de Toners y Cartuchos para uso de la Institución. Destinado a MiPymes Mujer (3 Cartucho Epson T40W Yellow, 3 Cartucho Epson T40W Cyan, 3 Cartucho Epson T40W Magneta y 9 Toner Canon GPR 53 Cyan), segun anexos.</t>
  </si>
  <si>
    <t>103905/25</t>
  </si>
  <si>
    <t>Ingresos correspondientes del 16 al 30/09/2025 (Vuelos Regulares)</t>
  </si>
  <si>
    <t>CARMEN ENICIA CHEVALIER DE CASADO</t>
  </si>
  <si>
    <t>Pago Factura No 1102, por concepto de Tramites Legales de Documentos, según anexos.</t>
  </si>
  <si>
    <t>Pago factura no. 0813.  Adquisición de agua potable para el Programa Nacional de Limpieza de Playas y Balnearios (PNLPB) (60 fardos).</t>
  </si>
  <si>
    <t>Mivier Investments, SRL</t>
  </si>
  <si>
    <t>Pago Fact. No. 0254, Cub. No. 3 Proy. No.416 Contrato No.18-2024; Habilitación de las Oficinas del Comité Ejecutor de Infraestructuras de Zonas Turísticas (CEIZTUR), ubicación Cuarto Nivel del Edificio PRODOMINICANA, Santo Domingo.</t>
  </si>
  <si>
    <t>2.2.5.9.01</t>
  </si>
  <si>
    <t>Quantum Digital Innovation Factory Qudif, SRL.</t>
  </si>
  <si>
    <t>Pago factura no. 0009. Renovación de licencias informáticas para uso de la Institución, destinado a MiPymes, (Renovacion Trimble SketchUp Pro, Renovacion Luminion Pro y Renovacion Adobe Photoshop), segun anexos.</t>
  </si>
  <si>
    <t>29/10/2025</t>
  </si>
  <si>
    <t>3981</t>
  </si>
  <si>
    <t>2.7.2.4.01</t>
  </si>
  <si>
    <t>Grupo Marfa, SRL</t>
  </si>
  <si>
    <t>Pago Fact. No. 0173, Cub. No.29 Proy. No.371 Cont. No.2-2022; Mejoramiento del Malecón Santo Domingo Este.</t>
  </si>
  <si>
    <t>3982</t>
  </si>
  <si>
    <t>2.7.2.5.01, 2.7.2.4.02</t>
  </si>
  <si>
    <t>Construcciones Civiles y Proyectos Agregados CONCIPRA, SRL</t>
  </si>
  <si>
    <t>Pago Fact. No. 0087, Cub. No. 4  Proy. No.418 Contrato No. 20-2024; Construcción de Muelle Marítimo en el Distrito Municipal Caleta, Provincia La Romana.</t>
  </si>
  <si>
    <t>3984</t>
  </si>
  <si>
    <t>Viáticos Planificación y Desarrollo septiembre 2025</t>
  </si>
  <si>
    <t>30/10/2025</t>
  </si>
  <si>
    <t>3987</t>
  </si>
  <si>
    <t>2.3.9.9.05</t>
  </si>
  <si>
    <t>Lomier Company,SRL</t>
  </si>
  <si>
    <t>Pago factura no. 0140. Adquisición de 5,000  Sacos para recoger escombros en los Operativos del (PNLPB), destinado a MiPymes, segun anexos.</t>
  </si>
  <si>
    <t>3990</t>
  </si>
  <si>
    <t>2.6.8.5.01</t>
  </si>
  <si>
    <t>Geoperfora Dominicana, SRL</t>
  </si>
  <si>
    <t>Pago facturas No.0001, 0002 y 0003. Contratación de Estudios Geotécnicos. ( Tres estudios de suelos realizados en el Parador Fotográfico Fundación, provincia Barahona; Plaza Vendedores Monte Río, provincia Azua y Lavacama, provincia La Altagracia, segun a</t>
  </si>
  <si>
    <t>3992</t>
  </si>
  <si>
    <t>Viáticos pronto pago del 01 al 02 de noviembre 2025</t>
  </si>
  <si>
    <t>31/10/2025</t>
  </si>
  <si>
    <t>4004</t>
  </si>
  <si>
    <t>Ing. Julio A. Baez &amp; Asociados, SRL</t>
  </si>
  <si>
    <t>Pago Fact. No. 0161, Cub. No.6, Proy. No. 413 contrato No.13-2024; Construcción Verja Perimetral del Santuario Nacional Santo Cristo de los Milagros, Municipio de Bayaguana, Provincia Monte Plata.</t>
  </si>
  <si>
    <t>4006</t>
  </si>
  <si>
    <t>Pago Fact. No. 0174, Cub. No.30 Proy. No.371 Cont. No.2-2022; Mejoramiento del Malecón Santo Domingo Este.</t>
  </si>
  <si>
    <t>4012</t>
  </si>
  <si>
    <t>2.7.2.4.01, 2.7.2.1.01, 2.7.2.4.02</t>
  </si>
  <si>
    <t>Pago fact. No.0024, Cub. No.14, Proy. No.397, contrato No.18-2023. Construcción de Plaza Multiuso en el municipio de Santa Cruz, Provincia El Seibo.</t>
  </si>
  <si>
    <t>4015</t>
  </si>
  <si>
    <t>Pago Fact. No.0009 Cub. No.12 Proy. No.372 Contrato No.5-2022; Mejoramiento del Frente Costero de la Playa Sosua, Provincia Puerto Plata (Plaza Sur), Lote 1.</t>
  </si>
  <si>
    <t>4021</t>
  </si>
  <si>
    <t>2.7.2.7.01</t>
  </si>
  <si>
    <t>Constructora CAG, SRL</t>
  </si>
  <si>
    <t>Pago fact. No.0104, Cub. No.7 Proy. No.401  Contrato No.22-2023; Construcción de Parque Urbano, Municipio Bajos de Haina, Provincia San Cristóbal ,Relanzamiento; Lote 1: Construcción de Parque urbano Municipio de Haina, Provincia San Cristobal.</t>
  </si>
  <si>
    <t>4023</t>
  </si>
  <si>
    <t>O REILLY &amp; ASOCIADOS S R L</t>
  </si>
  <si>
    <t>Pago Fact. No. 0221, Cub. No. 1 Proy. No. 429  Cont. No. 4-2025; Reconstrucción Vía de Acceso a Jumunuco Tramo Calle Sabina-Escuela Compadre Pascual, Municipio Jarabacoa, Provincia La Vega.</t>
  </si>
  <si>
    <t>4027</t>
  </si>
  <si>
    <t>Devialsa, Desarrollo Vial, SRL</t>
  </si>
  <si>
    <t>Pago Fact. No. 0388, Cub. No.4 Proy. No. 424  Cont. No. 28-2024; Reconstrucción Vía de Acceso a Playa Teco, Distrito Municipal Maimón, Provincia Puerto Plata.</t>
  </si>
  <si>
    <t>Comparativo Ejecucion Mensual versus Informe de Tesoreria</t>
  </si>
  <si>
    <t>Desembolsos Segun Ejecucion Mensual al 31/10/2025</t>
  </si>
  <si>
    <t>Desembolsos Segun Informe de Tesoreria al 31/10/2025</t>
  </si>
  <si>
    <t>Diferencia</t>
  </si>
  <si>
    <t>Orden de pagos(Libramientos) Realizada en el mes septiembre 2025, anulado en el mes de octubre 2025</t>
  </si>
  <si>
    <t>Lib. No.3623 d/f 30/09/2025</t>
  </si>
  <si>
    <t>Lib. No. 3274 d/f 05/09/2025</t>
  </si>
  <si>
    <t>FONDOS PARA PRESERVACION DE LA ZONA COLONIAL</t>
  </si>
  <si>
    <t>CUENTA NO. 9604337130 (Cuenta Scrow)</t>
  </si>
  <si>
    <t>Transferencia/ No. Comunicación</t>
  </si>
  <si>
    <t>4524000000172</t>
  </si>
  <si>
    <t>COMISION TRANSFERENCIA ORDENAD</t>
  </si>
  <si>
    <t>4524000000168</t>
  </si>
  <si>
    <t>251003452810050108</t>
  </si>
  <si>
    <t>Colector de Impuesto Internos</t>
  </si>
  <si>
    <t>Retencion  ISR  5% por Pago Fact. No. No.B1500000010, d/f  23/09/2025: Restauracion de Fachadasde Patrimonios,Ciudad Colonial.</t>
  </si>
  <si>
    <t>251003452810050102</t>
  </si>
  <si>
    <t>Colegeio Dominicano de Ingenieros, Arquitectos y Agrimesores (CODIA)</t>
  </si>
  <si>
    <t>Retencion CODIA  por Pago Fact. No. No.B1500000010, d/f  23/09/2025: Restauracion de Fachadasde Patrimonios,Ciudad Colonial.</t>
  </si>
  <si>
    <t>251003452810050092</t>
  </si>
  <si>
    <t>Consorcio- TO-DO-CO</t>
  </si>
  <si>
    <t>Pago cub. No.3 fact. No.0010, proy. No.zc-4, contrato no. 3-2023 Restauracion de Fachadasde Patrimonios,Ciudad Colonial.</t>
  </si>
  <si>
    <t>4524000000174</t>
  </si>
  <si>
    <t>4524000000170</t>
  </si>
  <si>
    <t>4524000000167</t>
  </si>
  <si>
    <t>251003452810050105</t>
  </si>
  <si>
    <t>Retencion ITBIS  por Pago Fact. No. No.B1500000010, d/f  23/09/2025: Restauracion de Fachadasde Patrimonios,Ciudad Colonial.</t>
  </si>
  <si>
    <t>251003452810050097</t>
  </si>
  <si>
    <t>Fondo de Pensiones de los Trabajadores de la Construccion (Fopetcons)</t>
  </si>
  <si>
    <t>Retencion FOPETCONS  por Pago Fact. No. No.B1500000010, d/f  23/09/2025: Restauracion de Fachadasde Patrimonios,Ciudad Colonial.</t>
  </si>
  <si>
    <t>4524000030199</t>
  </si>
  <si>
    <t>IMP. 0.15- 0014100052</t>
  </si>
  <si>
    <t>4524000030200</t>
  </si>
  <si>
    <t>IMP. 0.15- 0014100057</t>
  </si>
  <si>
    <t>4524000030201</t>
  </si>
  <si>
    <t>IMP. 0.15- 00141000502</t>
  </si>
  <si>
    <t>4524000030203</t>
  </si>
  <si>
    <t>IMP. 0.15- 00151000508</t>
  </si>
  <si>
    <t>4524000030202</t>
  </si>
  <si>
    <t>IMP. 0.15- 00151000505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</si>
</sst>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5" x14ac:knownFonts="1">
    <font>
      <sz val="11"/>
      <color theme="1"/>
      <name val="Calibri"/>
      <family val="2"/>
      <scheme val="minor"/>
    </font>
    <font>
      <sz val="11"/>
      <color theme="1"/>
      <name val="Calibri"/>
      <family val="2"/>
      <scheme val="minor"/>
    </font>
    <font>
      <sz val="12"/>
      <color theme="1"/>
      <name val="Palatino Linotype"/>
      <family val="1"/>
    </font>
    <font>
      <b/>
      <sz val="12"/>
      <color theme="1"/>
      <name val="Palatino Linotype"/>
      <family val="1"/>
    </font>
    <font>
      <sz val="12"/>
      <color indexed="8"/>
      <name val="Palatino Linotype"/>
      <family val="1"/>
    </font>
  </fonts>
  <fills count="4">
    <fill>
      <patternFill patternType="none"/>
    </fill>
    <fill>
      <patternFill patternType="gray125"/>
    </fill>
    <fill>
      <patternFill patternType="solid">
        <fgColor theme="4" tint="0.39997558519241921"/>
        <bgColor indexed="64"/>
      </patternFill>
    </fill>
    <fill>
      <patternFill patternType="solid">
        <fgColor theme="0"/>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63">
    <xf numFmtId="0" fontId="0" fillId="0" borderId="0" xfId="0"/>
    <xf numFmtId="0" fontId="2" fillId="0" borderId="1" xfId="0" applyFont="1" applyBorder="1"/>
    <xf numFmtId="0" fontId="2" fillId="0" borderId="2" xfId="0" applyFont="1" applyBorder="1"/>
    <xf numFmtId="0" fontId="2" fillId="0" borderId="3" xfId="0" applyFont="1" applyBorder="1"/>
    <xf numFmtId="0" fontId="2" fillId="0" borderId="0" xfId="0" applyFont="1"/>
    <xf numFmtId="0" fontId="2" fillId="0" borderId="4" xfId="0" applyFont="1" applyBorder="1"/>
    <xf numFmtId="0" fontId="3" fillId="0" borderId="0" xfId="0" applyFont="1" applyAlignment="1">
      <alignment horizontal="center"/>
    </xf>
    <xf numFmtId="0" fontId="2" fillId="0" borderId="5" xfId="0" applyFont="1" applyBorder="1"/>
    <xf numFmtId="14" fontId="3" fillId="0" borderId="0" xfId="0" applyNumberFormat="1" applyFont="1" applyAlignment="1">
      <alignment horizontal="center"/>
    </xf>
    <xf numFmtId="0" fontId="3" fillId="2" borderId="6" xfId="0" applyFont="1" applyFill="1" applyBorder="1" applyAlignment="1">
      <alignment horizontal="center"/>
    </xf>
    <xf numFmtId="0" fontId="3" fillId="2" borderId="6" xfId="0" applyFont="1" applyFill="1" applyBorder="1" applyAlignment="1">
      <alignment horizontal="center" wrapText="1"/>
    </xf>
    <xf numFmtId="43" fontId="3" fillId="2" borderId="6" xfId="1" applyFont="1" applyFill="1" applyBorder="1" applyAlignment="1">
      <alignment horizontal="center"/>
    </xf>
    <xf numFmtId="0" fontId="3" fillId="0" borderId="0" xfId="0" applyFont="1"/>
    <xf numFmtId="43" fontId="2" fillId="0" borderId="0" xfId="1" applyFont="1"/>
    <xf numFmtId="14" fontId="4" fillId="3" borderId="7" xfId="0" applyNumberFormat="1" applyFont="1" applyFill="1" applyBorder="1" applyAlignment="1">
      <alignment horizontal="right" vertical="center"/>
    </xf>
    <xf numFmtId="0" fontId="2" fillId="3" borderId="7" xfId="0" applyFont="1" applyFill="1" applyBorder="1" applyAlignment="1">
      <alignment horizontal="right"/>
    </xf>
    <xf numFmtId="0" fontId="2" fillId="0" borderId="7" xfId="0" applyFont="1" applyBorder="1"/>
    <xf numFmtId="0" fontId="2" fillId="3" borderId="7" xfId="0" applyFont="1" applyFill="1" applyBorder="1" applyAlignment="1">
      <alignment horizontal="left" wrapText="1"/>
    </xf>
    <xf numFmtId="0" fontId="2" fillId="3" borderId="7" xfId="0" applyFont="1" applyFill="1" applyBorder="1" applyAlignment="1">
      <alignment horizontal="left"/>
    </xf>
    <xf numFmtId="43" fontId="2" fillId="0" borderId="7" xfId="1" applyFont="1" applyBorder="1"/>
    <xf numFmtId="49" fontId="2" fillId="3" borderId="7" xfId="0" applyNumberFormat="1" applyFont="1" applyFill="1" applyBorder="1" applyAlignment="1">
      <alignment horizontal="right"/>
    </xf>
    <xf numFmtId="43" fontId="2" fillId="0" borderId="2" xfId="1" applyFont="1" applyBorder="1"/>
    <xf numFmtId="0" fontId="3" fillId="0" borderId="0" xfId="0" applyFont="1" applyAlignment="1">
      <alignment horizontal="right"/>
    </xf>
    <xf numFmtId="43" fontId="3" fillId="0" borderId="8" xfId="1" applyFont="1" applyBorder="1"/>
    <xf numFmtId="0" fontId="3" fillId="0" borderId="2" xfId="0" applyFont="1" applyBorder="1" applyAlignment="1">
      <alignment horizontal="center"/>
    </xf>
    <xf numFmtId="0" fontId="3" fillId="0" borderId="2" xfId="0" applyFont="1" applyBorder="1" applyAlignment="1">
      <alignment horizontal="center"/>
    </xf>
    <xf numFmtId="0" fontId="2"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2" fillId="0" borderId="9" xfId="0" applyFont="1" applyBorder="1"/>
    <xf numFmtId="0" fontId="2" fillId="0" borderId="10" xfId="0" applyFont="1" applyBorder="1"/>
    <xf numFmtId="0" fontId="2" fillId="0" borderId="11" xfId="0" applyFont="1" applyBorder="1"/>
    <xf numFmtId="43" fontId="2" fillId="0" borderId="0" xfId="1" applyFont="1" applyBorder="1"/>
    <xf numFmtId="14" fontId="2" fillId="0" borderId="7" xfId="0" applyNumberFormat="1" applyFont="1" applyBorder="1" applyAlignment="1">
      <alignment horizontal="left"/>
    </xf>
    <xf numFmtId="0" fontId="2" fillId="0" borderId="7" xfId="0" applyFont="1" applyBorder="1" applyAlignment="1">
      <alignment horizontal="center"/>
    </xf>
    <xf numFmtId="0" fontId="2" fillId="0" borderId="7" xfId="0" applyFont="1" applyBorder="1" applyAlignment="1">
      <alignment horizontal="left"/>
    </xf>
    <xf numFmtId="0" fontId="2" fillId="0" borderId="7" xfId="0" applyFont="1" applyBorder="1" applyAlignment="1">
      <alignment horizontal="left" wrapText="1"/>
    </xf>
    <xf numFmtId="0" fontId="2" fillId="0" borderId="7" xfId="0" applyFont="1" applyBorder="1" applyAlignment="1">
      <alignment wrapText="1"/>
    </xf>
    <xf numFmtId="43" fontId="2" fillId="3" borderId="7" xfId="1" applyFont="1" applyFill="1" applyBorder="1"/>
    <xf numFmtId="43" fontId="3" fillId="0" borderId="12" xfId="1" applyFont="1" applyBorder="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43" fontId="3" fillId="0" borderId="0" xfId="1" applyFont="1" applyBorder="1"/>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164" fontId="2" fillId="0" borderId="5" xfId="1" applyNumberFormat="1" applyFont="1" applyBorder="1"/>
    <xf numFmtId="43" fontId="2" fillId="0" borderId="0" xfId="0" applyNumberFormat="1" applyFont="1"/>
    <xf numFmtId="43" fontId="2" fillId="0" borderId="5" xfId="1" applyFont="1" applyBorder="1"/>
    <xf numFmtId="0" fontId="3" fillId="0" borderId="4" xfId="0" applyFont="1" applyBorder="1"/>
    <xf numFmtId="164" fontId="3" fillId="0" borderId="13" xfId="1" applyNumberFormat="1" applyFont="1" applyBorder="1"/>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164" fontId="2" fillId="0" borderId="0" xfId="0" applyNumberFormat="1" applyFont="1"/>
    <xf numFmtId="0" fontId="3" fillId="0" borderId="10" xfId="0" applyFont="1" applyBorder="1" applyAlignment="1">
      <alignment horizontal="center"/>
    </xf>
    <xf numFmtId="0" fontId="3" fillId="0" borderId="10" xfId="0" applyFont="1" applyBorder="1" applyAlignment="1">
      <alignment horizontal="center"/>
    </xf>
    <xf numFmtId="14" fontId="2" fillId="0" borderId="7" xfId="0" applyNumberFormat="1" applyFont="1" applyBorder="1"/>
    <xf numFmtId="43" fontId="3" fillId="0" borderId="0" xfId="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5</xdr:col>
      <xdr:colOff>364322</xdr:colOff>
      <xdr:row>122</xdr:row>
      <xdr:rowOff>134095</xdr:rowOff>
    </xdr:from>
    <xdr:to>
      <xdr:col>5</xdr:col>
      <xdr:colOff>650072</xdr:colOff>
      <xdr:row>124</xdr:row>
      <xdr:rowOff>38844</xdr:rowOff>
    </xdr:to>
    <xdr:sp macro="" textlink="">
      <xdr:nvSpPr>
        <xdr:cNvPr id="2" name="Elipse 2">
          <a:extLst>
            <a:ext uri="{FF2B5EF4-FFF2-40B4-BE49-F238E27FC236}">
              <a16:creationId xmlns:a16="http://schemas.microsoft.com/office/drawing/2014/main" id="{A8E074AF-F38B-4257-9A45-7604DA6B199C}"/>
            </a:ext>
          </a:extLst>
        </xdr:cNvPr>
        <xdr:cNvSpPr/>
      </xdr:nvSpPr>
      <xdr:spPr>
        <a:xfrm>
          <a:off x="5164922" y="49873645"/>
          <a:ext cx="285750" cy="361949"/>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1</a:t>
          </a:r>
        </a:p>
      </xdr:txBody>
    </xdr:sp>
    <xdr:clientData/>
  </xdr:twoCellAnchor>
  <xdr:twoCellAnchor>
    <xdr:from>
      <xdr:col>10</xdr:col>
      <xdr:colOff>114813</xdr:colOff>
      <xdr:row>119</xdr:row>
      <xdr:rowOff>184354</xdr:rowOff>
    </xdr:from>
    <xdr:to>
      <xdr:col>10</xdr:col>
      <xdr:colOff>384073</xdr:colOff>
      <xdr:row>121</xdr:row>
      <xdr:rowOff>30724</xdr:rowOff>
    </xdr:to>
    <xdr:sp macro="" textlink="">
      <xdr:nvSpPr>
        <xdr:cNvPr id="3" name="Elipse 3">
          <a:extLst>
            <a:ext uri="{FF2B5EF4-FFF2-40B4-BE49-F238E27FC236}">
              <a16:creationId xmlns:a16="http://schemas.microsoft.com/office/drawing/2014/main" id="{49905CAF-33A0-4F69-A64C-579020D097E3}"/>
            </a:ext>
          </a:extLst>
        </xdr:cNvPr>
        <xdr:cNvSpPr/>
      </xdr:nvSpPr>
      <xdr:spPr>
        <a:xfrm>
          <a:off x="21460338" y="49200004"/>
          <a:ext cx="269260" cy="332145"/>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1</a:t>
          </a:r>
        </a:p>
      </xdr:txBody>
    </xdr:sp>
    <xdr:clientData/>
  </xdr:twoCellAnchor>
  <xdr:twoCellAnchor>
    <xdr:from>
      <xdr:col>5</xdr:col>
      <xdr:colOff>510854</xdr:colOff>
      <xdr:row>133</xdr:row>
      <xdr:rowOff>95250</xdr:rowOff>
    </xdr:from>
    <xdr:to>
      <xdr:col>5</xdr:col>
      <xdr:colOff>823452</xdr:colOff>
      <xdr:row>135</xdr:row>
      <xdr:rowOff>31751</xdr:rowOff>
    </xdr:to>
    <xdr:sp macro="" textlink="">
      <xdr:nvSpPr>
        <xdr:cNvPr id="4" name="Elipse 4">
          <a:extLst>
            <a:ext uri="{FF2B5EF4-FFF2-40B4-BE49-F238E27FC236}">
              <a16:creationId xmlns:a16="http://schemas.microsoft.com/office/drawing/2014/main" id="{2F7C50D2-BC78-4D1F-9A31-76D422B07B7A}"/>
            </a:ext>
          </a:extLst>
        </xdr:cNvPr>
        <xdr:cNvSpPr/>
      </xdr:nvSpPr>
      <xdr:spPr>
        <a:xfrm>
          <a:off x="5311454" y="52368450"/>
          <a:ext cx="312598" cy="403226"/>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2</a:t>
          </a:r>
        </a:p>
      </xdr:txBody>
    </xdr:sp>
    <xdr:clientData/>
  </xdr:twoCellAnchor>
  <xdr:twoCellAnchor>
    <xdr:from>
      <xdr:col>5</xdr:col>
      <xdr:colOff>449329</xdr:colOff>
      <xdr:row>125</xdr:row>
      <xdr:rowOff>98541</xdr:rowOff>
    </xdr:from>
    <xdr:to>
      <xdr:col>5</xdr:col>
      <xdr:colOff>750955</xdr:colOff>
      <xdr:row>127</xdr:row>
      <xdr:rowOff>19166</xdr:rowOff>
    </xdr:to>
    <xdr:sp macro="" textlink="">
      <xdr:nvSpPr>
        <xdr:cNvPr id="5" name="Elipse 5">
          <a:extLst>
            <a:ext uri="{FF2B5EF4-FFF2-40B4-BE49-F238E27FC236}">
              <a16:creationId xmlns:a16="http://schemas.microsoft.com/office/drawing/2014/main" id="{3210F757-8E63-4EAF-B9F6-FB3EFFE4B6CF}"/>
            </a:ext>
          </a:extLst>
        </xdr:cNvPr>
        <xdr:cNvSpPr/>
      </xdr:nvSpPr>
      <xdr:spPr>
        <a:xfrm>
          <a:off x="5249929" y="50523891"/>
          <a:ext cx="301626" cy="387350"/>
        </a:xfrm>
        <a:prstGeom prst="ellipse">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lang="es-DO" sz="1400" b="1">
              <a:solidFill>
                <a:srgbClr val="FF0000"/>
              </a:solidFill>
              <a:latin typeface="+mj-lt"/>
            </a:rPr>
            <a:t>2</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ecturgovdo.sharepoint.com/sites/DireccionEjecutivaCEIZTUR/Documentos%20compartidos/Compartido%20CEIZTUR/Finanzas%20CEIZTUR/DIRECTORIO%20COM&#218;N/Financiero_CEIZTUR/Documentos%20Billy/Departamento%20Financiero%202025/Disponibilidad%202025/Informe%20tesoreria%202025.xlsx" TargetMode="External"/><Relationship Id="rId2" Type="http://schemas.microsoft.com/office/2019/04/relationships/externalLinkLongPath" Target="/sites/DireccionEjecutivaCEIZTUR/Documentos%20compartidos/Compartido%20CEIZTUR/Finanzas%20CEIZTUR/DIRECTORIO%20COM&#218;N/Financiero_CEIZTUR/Documentos%20Billy/Departamento%20Financiero%202025/Disponibilidad%202025/Informe%20tesoreria%202025.xlsx?3F89CA2B" TargetMode="External"/><Relationship Id="rId1" Type="http://schemas.openxmlformats.org/officeDocument/2006/relationships/externalLinkPath" Target="file:///\\3F89CA2B\Informe%20tesoreria%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Dic 2024"/>
      <sheetName val="1-2025"/>
      <sheetName val="2-2025"/>
      <sheetName val="3-2025"/>
      <sheetName val="4-2025"/>
      <sheetName val="5-2025"/>
      <sheetName val="6-2025"/>
      <sheetName val="7-2025"/>
      <sheetName val="8-2025"/>
      <sheetName val="9-2025"/>
      <sheetName val="10-2025"/>
      <sheetName val="11-2025"/>
      <sheetName val="Hoja2"/>
      <sheetName val="Hoja1"/>
    </sheetNames>
    <sheetDataSet>
      <sheetData sheetId="0"/>
      <sheetData sheetId="1"/>
      <sheetData sheetId="2"/>
      <sheetData sheetId="3"/>
      <sheetData sheetId="4"/>
      <sheetData sheetId="5"/>
      <sheetData sheetId="6"/>
      <sheetData sheetId="7"/>
      <sheetData sheetId="8"/>
      <sheetData sheetId="9">
        <row r="17">
          <cell r="L17">
            <v>2632789.1700000027</v>
          </cell>
        </row>
        <row r="138">
          <cell r="L138">
            <v>1417736439.7718074</v>
          </cell>
        </row>
        <row r="179">
          <cell r="L179">
            <v>205122701.9499999</v>
          </cell>
        </row>
      </sheetData>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088B5-7259-45B9-9F91-3F66BD677B17}">
  <dimension ref="B2:Q182"/>
  <sheetViews>
    <sheetView showGridLines="0" tabSelected="1" view="pageBreakPreview" topLeftCell="A138" zoomScale="62" zoomScaleNormal="60" zoomScaleSheetLayoutView="62" workbookViewId="0">
      <selection sqref="A1:XFD1048576"/>
    </sheetView>
  </sheetViews>
  <sheetFormatPr baseColWidth="10" defaultColWidth="11.42578125" defaultRowHeight="18" x14ac:dyDescent="0.35"/>
  <cols>
    <col min="1" max="1" width="2.28515625" style="4" customWidth="1"/>
    <col min="2" max="2" width="4" style="4" customWidth="1"/>
    <col min="3" max="3" width="15.28515625" style="4" customWidth="1"/>
    <col min="4" max="4" width="25.85546875" style="4" customWidth="1"/>
    <col min="5" max="5" width="24.5703125" style="4" customWidth="1"/>
    <col min="6" max="6" width="25.5703125" style="4" customWidth="1"/>
    <col min="7" max="7" width="13.28515625" style="4" customWidth="1"/>
    <col min="8" max="8" width="84.140625" style="4" customWidth="1"/>
    <col min="9" max="9" width="101.7109375" style="4" customWidth="1"/>
    <col min="10" max="10" width="23.42578125" style="4" customWidth="1"/>
    <col min="11" max="11" width="28.28515625" style="4" customWidth="1"/>
    <col min="12" max="12" width="36.42578125" style="4" customWidth="1"/>
    <col min="13" max="13" width="9.28515625" style="4" customWidth="1"/>
    <col min="14" max="14" width="20" style="4" customWidth="1"/>
    <col min="15" max="15" width="26" style="4" customWidth="1"/>
    <col min="16" max="16" width="29.85546875" style="4" customWidth="1"/>
    <col min="17" max="17" width="19" style="4" customWidth="1"/>
    <col min="18" max="16384" width="11.42578125" style="4"/>
  </cols>
  <sheetData>
    <row r="2" spans="2:13" x14ac:dyDescent="0.35">
      <c r="B2" s="1"/>
      <c r="C2" s="2"/>
      <c r="D2" s="2"/>
      <c r="E2" s="2"/>
      <c r="F2" s="2"/>
      <c r="G2" s="2"/>
      <c r="H2" s="2"/>
      <c r="I2" s="2"/>
      <c r="J2" s="2"/>
      <c r="K2" s="2"/>
      <c r="L2" s="2"/>
      <c r="M2" s="3"/>
    </row>
    <row r="3" spans="2:13" x14ac:dyDescent="0.35">
      <c r="B3" s="5"/>
      <c r="C3" s="6" t="s">
        <v>0</v>
      </c>
      <c r="D3" s="6"/>
      <c r="E3" s="6"/>
      <c r="F3" s="6"/>
      <c r="G3" s="6"/>
      <c r="H3" s="6"/>
      <c r="I3" s="6"/>
      <c r="J3" s="6"/>
      <c r="K3" s="6"/>
      <c r="L3" s="6"/>
      <c r="M3" s="7"/>
    </row>
    <row r="4" spans="2:13" x14ac:dyDescent="0.35">
      <c r="B4" s="5"/>
      <c r="C4" s="6" t="s">
        <v>1</v>
      </c>
      <c r="D4" s="6"/>
      <c r="E4" s="6"/>
      <c r="F4" s="6"/>
      <c r="G4" s="6"/>
      <c r="H4" s="6"/>
      <c r="I4" s="6"/>
      <c r="J4" s="6"/>
      <c r="K4" s="6"/>
      <c r="L4" s="6"/>
      <c r="M4" s="7"/>
    </row>
    <row r="5" spans="2:13" x14ac:dyDescent="0.35">
      <c r="B5" s="5"/>
      <c r="C5" s="6" t="s">
        <v>2</v>
      </c>
      <c r="D5" s="6"/>
      <c r="E5" s="6"/>
      <c r="F5" s="6"/>
      <c r="G5" s="6"/>
      <c r="H5" s="6"/>
      <c r="I5" s="6"/>
      <c r="J5" s="6"/>
      <c r="K5" s="6"/>
      <c r="L5" s="6"/>
      <c r="M5" s="7"/>
    </row>
    <row r="6" spans="2:13" x14ac:dyDescent="0.35">
      <c r="B6" s="5"/>
      <c r="C6" s="6" t="s">
        <v>3</v>
      </c>
      <c r="D6" s="6"/>
      <c r="E6" s="6"/>
      <c r="F6" s="6"/>
      <c r="G6" s="6"/>
      <c r="H6" s="6"/>
      <c r="I6" s="6"/>
      <c r="J6" s="6"/>
      <c r="K6" s="6"/>
      <c r="L6" s="6"/>
      <c r="M6" s="7"/>
    </row>
    <row r="7" spans="2:13" x14ac:dyDescent="0.35">
      <c r="B7" s="5"/>
      <c r="C7" s="8">
        <v>45961</v>
      </c>
      <c r="D7" s="8"/>
      <c r="E7" s="8"/>
      <c r="F7" s="8"/>
      <c r="G7" s="8"/>
      <c r="H7" s="8"/>
      <c r="I7" s="8"/>
      <c r="J7" s="8"/>
      <c r="K7" s="8"/>
      <c r="L7" s="8"/>
      <c r="M7" s="7"/>
    </row>
    <row r="8" spans="2:13" x14ac:dyDescent="0.35">
      <c r="B8" s="5"/>
      <c r="M8" s="7"/>
    </row>
    <row r="9" spans="2:13" ht="54" x14ac:dyDescent="0.35">
      <c r="B9" s="5"/>
      <c r="C9" s="9" t="s">
        <v>4</v>
      </c>
      <c r="D9" s="9" t="s">
        <v>5</v>
      </c>
      <c r="E9" s="9" t="s">
        <v>6</v>
      </c>
      <c r="F9" s="10" t="s">
        <v>7</v>
      </c>
      <c r="G9" s="10" t="s">
        <v>8</v>
      </c>
      <c r="H9" s="9" t="s">
        <v>9</v>
      </c>
      <c r="I9" s="9" t="s">
        <v>10</v>
      </c>
      <c r="J9" s="11" t="s">
        <v>11</v>
      </c>
      <c r="K9" s="11" t="s">
        <v>12</v>
      </c>
      <c r="L9" s="9" t="s">
        <v>13</v>
      </c>
      <c r="M9" s="7"/>
    </row>
    <row r="10" spans="2:13" x14ac:dyDescent="0.35">
      <c r="B10" s="5"/>
      <c r="K10" s="12" t="s">
        <v>14</v>
      </c>
      <c r="L10" s="13">
        <f>+'[1]9-2025'!L17</f>
        <v>2632789.1700000027</v>
      </c>
      <c r="M10" s="7"/>
    </row>
    <row r="11" spans="2:13" x14ac:dyDescent="0.35">
      <c r="B11" s="5"/>
      <c r="C11" s="14">
        <v>45946</v>
      </c>
      <c r="D11" s="15">
        <v>40888517198</v>
      </c>
      <c r="E11" s="16"/>
      <c r="F11" s="16"/>
      <c r="G11" s="16"/>
      <c r="H11" s="17" t="s">
        <v>15</v>
      </c>
      <c r="I11" s="18" t="s">
        <v>16</v>
      </c>
      <c r="J11" s="19"/>
      <c r="K11" s="19">
        <v>14</v>
      </c>
      <c r="L11" s="19">
        <f>+L10+J11-K11</f>
        <v>2632775.1700000027</v>
      </c>
      <c r="M11" s="7"/>
    </row>
    <row r="12" spans="2:13" x14ac:dyDescent="0.35">
      <c r="B12" s="5"/>
      <c r="C12" s="14">
        <v>45946</v>
      </c>
      <c r="D12" s="20" t="s">
        <v>17</v>
      </c>
      <c r="E12" s="16"/>
      <c r="F12" s="18"/>
      <c r="G12" s="16"/>
      <c r="H12" s="17" t="s">
        <v>18</v>
      </c>
      <c r="I12" s="18" t="s">
        <v>19</v>
      </c>
      <c r="J12" s="19"/>
      <c r="K12" s="19">
        <v>0.02</v>
      </c>
      <c r="L12" s="19">
        <f>+L11+J12-K12</f>
        <v>2632775.1500000027</v>
      </c>
      <c r="M12" s="7"/>
    </row>
    <row r="13" spans="2:13" x14ac:dyDescent="0.35">
      <c r="B13" s="5"/>
      <c r="C13" s="14">
        <v>45961</v>
      </c>
      <c r="D13" s="15">
        <v>9990002</v>
      </c>
      <c r="E13" s="16"/>
      <c r="F13" s="16"/>
      <c r="G13" s="16"/>
      <c r="H13" s="17" t="s">
        <v>20</v>
      </c>
      <c r="I13" s="18" t="s">
        <v>21</v>
      </c>
      <c r="J13" s="19"/>
      <c r="K13" s="19">
        <v>175</v>
      </c>
      <c r="L13" s="19">
        <f>+L12+J13-K13</f>
        <v>2632600.1500000027</v>
      </c>
      <c r="M13" s="7"/>
    </row>
    <row r="14" spans="2:13" x14ac:dyDescent="0.35">
      <c r="B14" s="5"/>
      <c r="C14" s="14"/>
      <c r="D14" s="15"/>
      <c r="E14" s="16"/>
      <c r="F14" s="16"/>
      <c r="G14" s="16"/>
      <c r="H14" s="17"/>
      <c r="I14" s="18"/>
      <c r="J14" s="19"/>
      <c r="K14" s="19"/>
      <c r="L14" s="19">
        <f>+L13+J14-K14</f>
        <v>2632600.1500000027</v>
      </c>
      <c r="M14" s="7"/>
    </row>
    <row r="15" spans="2:13" x14ac:dyDescent="0.35">
      <c r="B15" s="5"/>
      <c r="C15" s="14"/>
      <c r="D15" s="16"/>
      <c r="E15" s="16"/>
      <c r="F15" s="16"/>
      <c r="G15" s="16"/>
      <c r="H15" s="17"/>
      <c r="I15" s="16"/>
      <c r="J15" s="19"/>
      <c r="K15" s="19"/>
      <c r="L15" s="19">
        <f>+L14+J15-K15</f>
        <v>2632600.1500000027</v>
      </c>
      <c r="M15" s="7"/>
    </row>
    <row r="16" spans="2:13" x14ac:dyDescent="0.35">
      <c r="B16" s="5"/>
      <c r="J16" s="2"/>
      <c r="K16" s="2"/>
      <c r="L16" s="21"/>
      <c r="M16" s="7"/>
    </row>
    <row r="17" spans="2:13" ht="18.75" thickBot="1" x14ac:dyDescent="0.4">
      <c r="B17" s="5"/>
      <c r="I17" s="22" t="s">
        <v>22</v>
      </c>
      <c r="J17" s="23">
        <f>+SUM(J11:J15)</f>
        <v>0</v>
      </c>
      <c r="K17" s="23">
        <f>SUM(J17)</f>
        <v>0</v>
      </c>
      <c r="L17" s="23">
        <f>+L15</f>
        <v>2632600.1500000027</v>
      </c>
      <c r="M17" s="7"/>
    </row>
    <row r="18" spans="2:13" ht="18.75" thickTop="1" x14ac:dyDescent="0.35">
      <c r="B18" s="5"/>
      <c r="M18" s="7"/>
    </row>
    <row r="19" spans="2:13" x14ac:dyDescent="0.35">
      <c r="B19" s="5"/>
      <c r="M19" s="7"/>
    </row>
    <row r="20" spans="2:13" x14ac:dyDescent="0.35">
      <c r="B20" s="5"/>
      <c r="M20" s="7"/>
    </row>
    <row r="21" spans="2:13" x14ac:dyDescent="0.35">
      <c r="B21" s="5"/>
      <c r="M21" s="7"/>
    </row>
    <row r="22" spans="2:13" x14ac:dyDescent="0.35">
      <c r="B22" s="5"/>
      <c r="C22" s="24" t="s">
        <v>23</v>
      </c>
      <c r="D22" s="24"/>
      <c r="E22" s="24"/>
      <c r="H22" s="25" t="s">
        <v>24</v>
      </c>
      <c r="J22" s="24" t="s">
        <v>24</v>
      </c>
      <c r="K22" s="24"/>
      <c r="M22" s="7"/>
    </row>
    <row r="23" spans="2:13" x14ac:dyDescent="0.35">
      <c r="B23" s="5"/>
      <c r="C23" s="26" t="s">
        <v>25</v>
      </c>
      <c r="D23" s="26"/>
      <c r="E23" s="26"/>
      <c r="H23" s="27" t="s">
        <v>26</v>
      </c>
      <c r="J23" s="26" t="s">
        <v>27</v>
      </c>
      <c r="K23" s="26"/>
      <c r="M23" s="7"/>
    </row>
    <row r="24" spans="2:13" x14ac:dyDescent="0.35">
      <c r="B24" s="5"/>
      <c r="C24" s="6" t="s">
        <v>28</v>
      </c>
      <c r="D24" s="6"/>
      <c r="E24" s="6"/>
      <c r="H24" s="28" t="s">
        <v>29</v>
      </c>
      <c r="J24" s="6" t="s">
        <v>30</v>
      </c>
      <c r="K24" s="6"/>
      <c r="M24" s="7"/>
    </row>
    <row r="25" spans="2:13" x14ac:dyDescent="0.35">
      <c r="B25" s="29"/>
      <c r="C25" s="30"/>
      <c r="D25" s="30"/>
      <c r="E25" s="30"/>
      <c r="F25" s="30"/>
      <c r="G25" s="30"/>
      <c r="H25" s="30"/>
      <c r="I25" s="30"/>
      <c r="J25" s="30"/>
      <c r="K25" s="30"/>
      <c r="L25" s="30"/>
      <c r="M25" s="31"/>
    </row>
    <row r="27" spans="2:13" x14ac:dyDescent="0.35">
      <c r="B27" s="1"/>
      <c r="C27" s="2"/>
      <c r="D27" s="2"/>
      <c r="E27" s="2"/>
      <c r="F27" s="2"/>
      <c r="G27" s="2"/>
      <c r="H27" s="2"/>
      <c r="I27" s="2"/>
      <c r="J27" s="2"/>
      <c r="K27" s="2"/>
      <c r="L27" s="2"/>
      <c r="M27" s="3"/>
    </row>
    <row r="28" spans="2:13" x14ac:dyDescent="0.35">
      <c r="B28" s="5"/>
      <c r="C28" s="6" t="s">
        <v>0</v>
      </c>
      <c r="D28" s="6"/>
      <c r="E28" s="6"/>
      <c r="F28" s="6"/>
      <c r="G28" s="6"/>
      <c r="H28" s="6"/>
      <c r="I28" s="6"/>
      <c r="J28" s="6"/>
      <c r="K28" s="6"/>
      <c r="L28" s="6"/>
      <c r="M28" s="7"/>
    </row>
    <row r="29" spans="2:13" x14ac:dyDescent="0.35">
      <c r="B29" s="5"/>
      <c r="C29" s="6" t="s">
        <v>1</v>
      </c>
      <c r="D29" s="6"/>
      <c r="E29" s="6"/>
      <c r="F29" s="6"/>
      <c r="G29" s="6"/>
      <c r="H29" s="6"/>
      <c r="I29" s="6"/>
      <c r="J29" s="6"/>
      <c r="K29" s="6"/>
      <c r="L29" s="6"/>
      <c r="M29" s="7"/>
    </row>
    <row r="30" spans="2:13" x14ac:dyDescent="0.35">
      <c r="B30" s="5"/>
      <c r="C30" s="6" t="s">
        <v>2</v>
      </c>
      <c r="D30" s="6"/>
      <c r="E30" s="6"/>
      <c r="F30" s="6"/>
      <c r="G30" s="6"/>
      <c r="H30" s="6"/>
      <c r="I30" s="6"/>
      <c r="J30" s="6"/>
      <c r="K30" s="6"/>
      <c r="L30" s="6"/>
      <c r="M30" s="7"/>
    </row>
    <row r="31" spans="2:13" x14ac:dyDescent="0.35">
      <c r="B31" s="5"/>
      <c r="C31" s="6" t="s">
        <v>31</v>
      </c>
      <c r="D31" s="6"/>
      <c r="E31" s="6"/>
      <c r="F31" s="6"/>
      <c r="G31" s="6"/>
      <c r="H31" s="6"/>
      <c r="I31" s="6"/>
      <c r="J31" s="6"/>
      <c r="K31" s="6"/>
      <c r="L31" s="6"/>
      <c r="M31" s="7"/>
    </row>
    <row r="32" spans="2:13" x14ac:dyDescent="0.35">
      <c r="B32" s="5"/>
      <c r="C32" s="8">
        <f>+C7</f>
        <v>45961</v>
      </c>
      <c r="D32" s="8"/>
      <c r="E32" s="8"/>
      <c r="F32" s="8"/>
      <c r="G32" s="8"/>
      <c r="H32" s="8"/>
      <c r="I32" s="8"/>
      <c r="J32" s="8"/>
      <c r="K32" s="8"/>
      <c r="L32" s="8"/>
      <c r="M32" s="7"/>
    </row>
    <row r="33" spans="2:16" x14ac:dyDescent="0.35">
      <c r="B33" s="5"/>
      <c r="M33" s="7"/>
    </row>
    <row r="34" spans="2:16" ht="54" x14ac:dyDescent="0.35">
      <c r="B34" s="5"/>
      <c r="C34" s="9" t="s">
        <v>4</v>
      </c>
      <c r="D34" s="9" t="s">
        <v>5</v>
      </c>
      <c r="E34" s="10" t="s">
        <v>32</v>
      </c>
      <c r="F34" s="10" t="s">
        <v>7</v>
      </c>
      <c r="G34" s="10" t="s">
        <v>8</v>
      </c>
      <c r="H34" s="9" t="s">
        <v>9</v>
      </c>
      <c r="I34" s="9" t="s">
        <v>10</v>
      </c>
      <c r="J34" s="11" t="s">
        <v>11</v>
      </c>
      <c r="K34" s="11" t="s">
        <v>12</v>
      </c>
      <c r="L34" s="9" t="s">
        <v>13</v>
      </c>
      <c r="M34" s="7"/>
    </row>
    <row r="35" spans="2:16" x14ac:dyDescent="0.35">
      <c r="B35" s="5"/>
      <c r="K35" s="12" t="s">
        <v>14</v>
      </c>
      <c r="L35" s="32">
        <f>+'[1]9-2025'!L138</f>
        <v>1417736439.7718074</v>
      </c>
      <c r="M35" s="7"/>
    </row>
    <row r="36" spans="2:16" ht="27.75" customHeight="1" x14ac:dyDescent="0.35">
      <c r="B36" s="5"/>
      <c r="C36" s="33">
        <v>45932</v>
      </c>
      <c r="D36" s="34" t="s">
        <v>33</v>
      </c>
      <c r="E36" s="35"/>
      <c r="F36" s="36"/>
      <c r="G36" s="37"/>
      <c r="H36" s="37" t="s">
        <v>34</v>
      </c>
      <c r="I36" s="17" t="s">
        <v>35</v>
      </c>
      <c r="J36" s="38">
        <v>2165944.23</v>
      </c>
      <c r="K36" s="38"/>
      <c r="L36" s="19">
        <f>+L35+J36-K36</f>
        <v>1419902384.0018075</v>
      </c>
      <c r="M36" s="7"/>
    </row>
    <row r="37" spans="2:16" ht="54" x14ac:dyDescent="0.35">
      <c r="B37" s="5"/>
      <c r="C37" s="33" t="s">
        <v>36</v>
      </c>
      <c r="D37" s="34"/>
      <c r="E37" s="35" t="s">
        <v>37</v>
      </c>
      <c r="F37" s="36" t="s">
        <v>38</v>
      </c>
      <c r="G37" s="37"/>
      <c r="H37" s="37" t="s">
        <v>39</v>
      </c>
      <c r="I37" s="17" t="s">
        <v>40</v>
      </c>
      <c r="J37" s="38"/>
      <c r="K37" s="38">
        <v>4688058.25</v>
      </c>
      <c r="L37" s="19">
        <f t="shared" ref="L37:L61" si="0">+L36+J37-K37</f>
        <v>1415214325.7518075</v>
      </c>
      <c r="M37" s="7"/>
    </row>
    <row r="38" spans="2:16" ht="57" customHeight="1" x14ac:dyDescent="0.35">
      <c r="B38" s="5"/>
      <c r="C38" s="33" t="s">
        <v>36</v>
      </c>
      <c r="D38" s="34"/>
      <c r="E38" s="35" t="s">
        <v>41</v>
      </c>
      <c r="F38" s="36" t="s">
        <v>42</v>
      </c>
      <c r="G38" s="37"/>
      <c r="H38" s="37" t="s">
        <v>43</v>
      </c>
      <c r="I38" s="17" t="s">
        <v>44</v>
      </c>
      <c r="J38" s="38"/>
      <c r="K38" s="38">
        <v>3772417.91</v>
      </c>
      <c r="L38" s="19">
        <f t="shared" si="0"/>
        <v>1411441907.8418074</v>
      </c>
      <c r="M38" s="7"/>
    </row>
    <row r="39" spans="2:16" ht="36" x14ac:dyDescent="0.35">
      <c r="B39" s="5"/>
      <c r="C39" s="33" t="s">
        <v>36</v>
      </c>
      <c r="D39" s="35"/>
      <c r="E39" s="35" t="s">
        <v>45</v>
      </c>
      <c r="F39" s="36" t="s">
        <v>46</v>
      </c>
      <c r="G39" s="34"/>
      <c r="H39" s="18" t="s">
        <v>47</v>
      </c>
      <c r="I39" s="37" t="s">
        <v>48</v>
      </c>
      <c r="J39" s="38"/>
      <c r="K39" s="38">
        <v>303558.65000000002</v>
      </c>
      <c r="L39" s="19">
        <f t="shared" si="0"/>
        <v>1411138349.1918073</v>
      </c>
      <c r="M39" s="7"/>
    </row>
    <row r="40" spans="2:16" ht="27.75" customHeight="1" x14ac:dyDescent="0.35">
      <c r="B40" s="5"/>
      <c r="C40" s="33">
        <v>45938</v>
      </c>
      <c r="D40" s="34" t="s">
        <v>49</v>
      </c>
      <c r="E40" s="35"/>
      <c r="F40" s="36"/>
      <c r="G40" s="37"/>
      <c r="H40" s="37" t="s">
        <v>34</v>
      </c>
      <c r="I40" s="17" t="s">
        <v>50</v>
      </c>
      <c r="J40" s="38">
        <v>128163048.98999999</v>
      </c>
      <c r="K40" s="38"/>
      <c r="L40" s="19">
        <f t="shared" si="0"/>
        <v>1539301398.1818073</v>
      </c>
      <c r="M40" s="7"/>
    </row>
    <row r="41" spans="2:16" ht="36" x14ac:dyDescent="0.35">
      <c r="B41" s="5"/>
      <c r="C41" s="33">
        <v>45938</v>
      </c>
      <c r="D41" s="35"/>
      <c r="E41" s="35">
        <v>3695</v>
      </c>
      <c r="F41" s="36" t="s">
        <v>51</v>
      </c>
      <c r="G41" s="34"/>
      <c r="H41" s="18" t="s">
        <v>52</v>
      </c>
      <c r="I41" s="36" t="s">
        <v>53</v>
      </c>
      <c r="J41" s="16"/>
      <c r="K41" s="38">
        <v>1132199.07</v>
      </c>
      <c r="L41" s="19">
        <f t="shared" si="0"/>
        <v>1538169199.1118073</v>
      </c>
      <c r="M41" s="7"/>
    </row>
    <row r="42" spans="2:16" ht="36" x14ac:dyDescent="0.35">
      <c r="B42" s="5"/>
      <c r="C42" s="33">
        <v>45938</v>
      </c>
      <c r="D42" s="35"/>
      <c r="E42" s="35">
        <v>3700</v>
      </c>
      <c r="F42" s="36" t="s">
        <v>54</v>
      </c>
      <c r="G42" s="34"/>
      <c r="H42" s="18" t="s">
        <v>55</v>
      </c>
      <c r="I42" s="37" t="s">
        <v>56</v>
      </c>
      <c r="J42" s="16"/>
      <c r="K42" s="38">
        <v>300000</v>
      </c>
      <c r="L42" s="19">
        <f t="shared" si="0"/>
        <v>1537869199.1118073</v>
      </c>
      <c r="M42" s="7"/>
    </row>
    <row r="43" spans="2:16" ht="36" x14ac:dyDescent="0.35">
      <c r="B43" s="5"/>
      <c r="C43" s="33">
        <v>45938</v>
      </c>
      <c r="D43" s="35"/>
      <c r="E43" s="35">
        <v>3704</v>
      </c>
      <c r="F43" s="36" t="s">
        <v>57</v>
      </c>
      <c r="G43" s="34"/>
      <c r="H43" s="36" t="s">
        <v>58</v>
      </c>
      <c r="I43" s="37" t="s">
        <v>59</v>
      </c>
      <c r="J43" s="16"/>
      <c r="K43" s="38">
        <v>2102990.91</v>
      </c>
      <c r="L43" s="19">
        <f t="shared" si="0"/>
        <v>1535766208.2018073</v>
      </c>
      <c r="M43" s="7"/>
    </row>
    <row r="44" spans="2:16" ht="36" x14ac:dyDescent="0.35">
      <c r="B44" s="5"/>
      <c r="C44" s="33">
        <v>45938</v>
      </c>
      <c r="D44" s="35"/>
      <c r="E44" s="35">
        <v>3713</v>
      </c>
      <c r="F44" s="36" t="s">
        <v>60</v>
      </c>
      <c r="G44" s="34"/>
      <c r="H44" s="18" t="s">
        <v>61</v>
      </c>
      <c r="I44" s="37" t="s">
        <v>62</v>
      </c>
      <c r="J44" s="16"/>
      <c r="K44" s="38">
        <v>28304011.379999999</v>
      </c>
      <c r="L44" s="19">
        <f t="shared" si="0"/>
        <v>1507462196.8218071</v>
      </c>
      <c r="M44" s="7"/>
    </row>
    <row r="45" spans="2:16" ht="36" x14ac:dyDescent="0.35">
      <c r="B45" s="5"/>
      <c r="C45" s="33">
        <v>45938</v>
      </c>
      <c r="D45" s="35"/>
      <c r="E45" s="35">
        <v>3714</v>
      </c>
      <c r="F45" s="36" t="s">
        <v>63</v>
      </c>
      <c r="G45" s="34"/>
      <c r="H45" s="18" t="s">
        <v>64</v>
      </c>
      <c r="I45" s="37" t="s">
        <v>65</v>
      </c>
      <c r="J45" s="16"/>
      <c r="K45" s="38">
        <v>83308</v>
      </c>
      <c r="L45" s="19">
        <f t="shared" si="0"/>
        <v>1507378888.8218071</v>
      </c>
      <c r="M45" s="7"/>
    </row>
    <row r="46" spans="2:16" x14ac:dyDescent="0.35">
      <c r="B46" s="5"/>
      <c r="C46" s="33">
        <v>45939</v>
      </c>
      <c r="D46" s="35"/>
      <c r="E46" s="35">
        <v>3717</v>
      </c>
      <c r="F46" s="36" t="s">
        <v>66</v>
      </c>
      <c r="G46" s="34"/>
      <c r="H46" s="18" t="s">
        <v>34</v>
      </c>
      <c r="I46" s="37" t="s">
        <v>67</v>
      </c>
      <c r="J46" s="16"/>
      <c r="K46" s="38">
        <v>8596025</v>
      </c>
      <c r="L46" s="19">
        <f t="shared" si="0"/>
        <v>1498782863.8218071</v>
      </c>
      <c r="M46" s="7"/>
    </row>
    <row r="47" spans="2:16" x14ac:dyDescent="0.35">
      <c r="B47" s="5"/>
      <c r="C47" s="33">
        <v>45939</v>
      </c>
      <c r="D47" s="35"/>
      <c r="E47" s="35">
        <v>3719</v>
      </c>
      <c r="F47" s="36" t="s">
        <v>66</v>
      </c>
      <c r="G47" s="34"/>
      <c r="H47" s="18" t="s">
        <v>34</v>
      </c>
      <c r="I47" s="37" t="s">
        <v>68</v>
      </c>
      <c r="J47" s="16"/>
      <c r="K47" s="38">
        <v>335041.67</v>
      </c>
      <c r="L47" s="19">
        <f t="shared" si="0"/>
        <v>1498447822.1518071</v>
      </c>
      <c r="M47" s="7"/>
      <c r="O47" s="13"/>
      <c r="P47" s="13"/>
    </row>
    <row r="48" spans="2:16" x14ac:dyDescent="0.35">
      <c r="B48" s="5"/>
      <c r="C48" s="33">
        <v>45939</v>
      </c>
      <c r="D48" s="35"/>
      <c r="E48" s="35">
        <v>3722</v>
      </c>
      <c r="F48" s="36" t="s">
        <v>69</v>
      </c>
      <c r="G48" s="34"/>
      <c r="H48" s="18" t="s">
        <v>34</v>
      </c>
      <c r="I48" s="37" t="s">
        <v>70</v>
      </c>
      <c r="J48" s="16"/>
      <c r="K48" s="38">
        <v>182209.54</v>
      </c>
      <c r="L48" s="19">
        <f t="shared" si="0"/>
        <v>1498265612.6118071</v>
      </c>
      <c r="M48" s="7"/>
      <c r="O48" s="13">
        <v>8621258.5299999993</v>
      </c>
      <c r="P48" s="13"/>
    </row>
    <row r="49" spans="2:16" x14ac:dyDescent="0.35">
      <c r="B49" s="5"/>
      <c r="C49" s="33">
        <v>45939</v>
      </c>
      <c r="D49" s="35"/>
      <c r="E49" s="35">
        <v>3728</v>
      </c>
      <c r="F49" s="36" t="s">
        <v>71</v>
      </c>
      <c r="G49" s="34"/>
      <c r="H49" s="18" t="s">
        <v>72</v>
      </c>
      <c r="I49" s="37" t="s">
        <v>73</v>
      </c>
      <c r="J49" s="16"/>
      <c r="K49" s="38">
        <v>59000</v>
      </c>
      <c r="L49" s="19">
        <f t="shared" si="0"/>
        <v>1498206612.6118071</v>
      </c>
      <c r="M49" s="7"/>
      <c r="O49" s="13">
        <v>667686</v>
      </c>
      <c r="P49" s="13"/>
    </row>
    <row r="50" spans="2:16" ht="36" x14ac:dyDescent="0.35">
      <c r="B50" s="5"/>
      <c r="C50" s="33">
        <v>45939</v>
      </c>
      <c r="D50" s="35"/>
      <c r="E50" s="35">
        <v>3730</v>
      </c>
      <c r="F50" s="36" t="s">
        <v>74</v>
      </c>
      <c r="G50" s="34"/>
      <c r="H50" s="18" t="s">
        <v>75</v>
      </c>
      <c r="I50" s="37" t="s">
        <v>76</v>
      </c>
      <c r="J50" s="16"/>
      <c r="K50" s="38">
        <v>171000.05</v>
      </c>
      <c r="L50" s="19">
        <f t="shared" si="0"/>
        <v>1498035612.5618072</v>
      </c>
      <c r="M50" s="7"/>
      <c r="O50" s="13">
        <v>239177.63</v>
      </c>
      <c r="P50" s="13"/>
    </row>
    <row r="51" spans="2:16" ht="36" x14ac:dyDescent="0.35">
      <c r="B51" s="5"/>
      <c r="C51" s="33">
        <v>45939</v>
      </c>
      <c r="D51" s="35"/>
      <c r="E51" s="35">
        <v>3732</v>
      </c>
      <c r="F51" s="36" t="s">
        <v>77</v>
      </c>
      <c r="G51" s="34"/>
      <c r="H51" s="18" t="s">
        <v>78</v>
      </c>
      <c r="I51" s="37" t="s">
        <v>79</v>
      </c>
      <c r="J51" s="16"/>
      <c r="K51" s="38">
        <v>26656728.789999999</v>
      </c>
      <c r="L51" s="19">
        <f t="shared" si="0"/>
        <v>1471378883.7718072</v>
      </c>
      <c r="M51" s="7"/>
      <c r="O51" s="13">
        <v>4131329.29</v>
      </c>
      <c r="P51" s="13"/>
    </row>
    <row r="52" spans="2:16" ht="54" x14ac:dyDescent="0.35">
      <c r="B52" s="5"/>
      <c r="C52" s="33">
        <v>45939</v>
      </c>
      <c r="D52" s="35"/>
      <c r="E52" s="35">
        <v>3735</v>
      </c>
      <c r="F52" s="36" t="s">
        <v>80</v>
      </c>
      <c r="G52" s="34"/>
      <c r="H52" s="18" t="s">
        <v>81</v>
      </c>
      <c r="I52" s="37" t="s">
        <v>82</v>
      </c>
      <c r="J52" s="16"/>
      <c r="K52" s="38">
        <v>41185.279999999999</v>
      </c>
      <c r="L52" s="19">
        <f t="shared" si="0"/>
        <v>1471337698.4918072</v>
      </c>
      <c r="M52" s="7"/>
      <c r="O52" s="13"/>
      <c r="P52" s="13"/>
    </row>
    <row r="53" spans="2:16" x14ac:dyDescent="0.35">
      <c r="B53" s="5"/>
      <c r="C53" s="33">
        <v>45939</v>
      </c>
      <c r="D53" s="35"/>
      <c r="E53" s="35">
        <v>3739</v>
      </c>
      <c r="F53" s="36" t="s">
        <v>69</v>
      </c>
      <c r="G53" s="34"/>
      <c r="H53" s="18" t="s">
        <v>34</v>
      </c>
      <c r="I53" s="37" t="s">
        <v>83</v>
      </c>
      <c r="J53" s="16"/>
      <c r="K53" s="38">
        <v>390802.21</v>
      </c>
      <c r="L53" s="19">
        <f t="shared" si="0"/>
        <v>1470946896.2818072</v>
      </c>
      <c r="M53" s="7"/>
      <c r="O53" s="13">
        <f>SUM(O47:O52)</f>
        <v>13659451.449999999</v>
      </c>
      <c r="P53" s="13"/>
    </row>
    <row r="54" spans="2:16" ht="36" x14ac:dyDescent="0.35">
      <c r="B54" s="5"/>
      <c r="C54" s="33">
        <v>45940</v>
      </c>
      <c r="D54" s="35"/>
      <c r="E54" s="35">
        <v>3742</v>
      </c>
      <c r="F54" s="36" t="s">
        <v>84</v>
      </c>
      <c r="G54" s="34"/>
      <c r="H54" s="18" t="s">
        <v>85</v>
      </c>
      <c r="I54" s="37" t="s">
        <v>86</v>
      </c>
      <c r="J54" s="16"/>
      <c r="K54" s="38">
        <v>12900</v>
      </c>
      <c r="L54" s="19">
        <f t="shared" si="0"/>
        <v>1470933996.2818072</v>
      </c>
      <c r="M54" s="7"/>
      <c r="O54" s="13"/>
      <c r="P54" s="13"/>
    </row>
    <row r="55" spans="2:16" ht="54" x14ac:dyDescent="0.35">
      <c r="B55" s="5"/>
      <c r="C55" s="33">
        <v>45940</v>
      </c>
      <c r="D55" s="35"/>
      <c r="E55" s="35">
        <v>3749</v>
      </c>
      <c r="F55" s="36" t="s">
        <v>87</v>
      </c>
      <c r="G55" s="34"/>
      <c r="H55" s="18" t="s">
        <v>88</v>
      </c>
      <c r="I55" s="37" t="s">
        <v>89</v>
      </c>
      <c r="J55" s="16"/>
      <c r="K55" s="38">
        <v>103250</v>
      </c>
      <c r="L55" s="19">
        <f t="shared" si="0"/>
        <v>1470830746.2818072</v>
      </c>
      <c r="M55" s="7"/>
      <c r="O55" s="13"/>
      <c r="P55" s="13"/>
    </row>
    <row r="56" spans="2:16" ht="36" x14ac:dyDescent="0.35">
      <c r="B56" s="5"/>
      <c r="C56" s="33">
        <v>45943</v>
      </c>
      <c r="D56" s="35"/>
      <c r="E56" s="35">
        <v>3758</v>
      </c>
      <c r="F56" s="36" t="s">
        <v>84</v>
      </c>
      <c r="G56" s="34"/>
      <c r="H56" s="18" t="s">
        <v>85</v>
      </c>
      <c r="I56" s="37" t="s">
        <v>90</v>
      </c>
      <c r="J56" s="16"/>
      <c r="K56" s="38">
        <v>12900</v>
      </c>
      <c r="L56" s="19">
        <f t="shared" si="0"/>
        <v>1470817846.2818072</v>
      </c>
      <c r="M56" s="7"/>
      <c r="O56" s="13">
        <f>+O53*0.1%</f>
        <v>13659.451449999999</v>
      </c>
      <c r="P56" s="13"/>
    </row>
    <row r="57" spans="2:16" x14ac:dyDescent="0.35">
      <c r="B57" s="5"/>
      <c r="C57" s="33">
        <v>45943</v>
      </c>
      <c r="D57" s="35"/>
      <c r="E57" s="35">
        <v>3760</v>
      </c>
      <c r="F57" s="36" t="s">
        <v>69</v>
      </c>
      <c r="G57" s="34"/>
      <c r="H57" s="18" t="s">
        <v>34</v>
      </c>
      <c r="I57" s="37" t="s">
        <v>91</v>
      </c>
      <c r="J57" s="16"/>
      <c r="K57" s="38">
        <v>270623.63</v>
      </c>
      <c r="L57" s="19">
        <f t="shared" si="0"/>
        <v>1470547222.6518071</v>
      </c>
      <c r="M57" s="7"/>
      <c r="O57" s="13">
        <v>10133.94</v>
      </c>
      <c r="P57" s="13"/>
    </row>
    <row r="58" spans="2:16" ht="81.75" customHeight="1" x14ac:dyDescent="0.35">
      <c r="B58" s="5"/>
      <c r="C58" s="33">
        <v>45943</v>
      </c>
      <c r="D58" s="35"/>
      <c r="E58" s="35">
        <v>3762</v>
      </c>
      <c r="F58" s="36" t="s">
        <v>63</v>
      </c>
      <c r="G58" s="34"/>
      <c r="H58" s="18" t="s">
        <v>92</v>
      </c>
      <c r="I58" s="37" t="s">
        <v>93</v>
      </c>
      <c r="J58" s="16"/>
      <c r="K58" s="38">
        <v>141600</v>
      </c>
      <c r="L58" s="19">
        <f t="shared" si="0"/>
        <v>1470405622.6518071</v>
      </c>
      <c r="M58" s="7"/>
      <c r="O58" s="13">
        <f>+O56-O57</f>
        <v>3525.5114499999981</v>
      </c>
      <c r="P58" s="13"/>
    </row>
    <row r="59" spans="2:16" ht="36" x14ac:dyDescent="0.35">
      <c r="B59" s="5"/>
      <c r="C59" s="33">
        <v>45943</v>
      </c>
      <c r="D59" s="35"/>
      <c r="E59" s="35" t="s">
        <v>94</v>
      </c>
      <c r="F59" s="36" t="s">
        <v>95</v>
      </c>
      <c r="G59" s="34"/>
      <c r="H59" s="18" t="s">
        <v>96</v>
      </c>
      <c r="I59" s="37" t="s">
        <v>97</v>
      </c>
      <c r="J59" s="16"/>
      <c r="K59" s="38">
        <v>53036.14</v>
      </c>
      <c r="L59" s="19">
        <f t="shared" si="0"/>
        <v>1470352586.511807</v>
      </c>
      <c r="M59" s="7"/>
    </row>
    <row r="60" spans="2:16" ht="36" x14ac:dyDescent="0.35">
      <c r="B60" s="5"/>
      <c r="C60" s="33">
        <v>45944</v>
      </c>
      <c r="D60" s="35"/>
      <c r="E60" s="35">
        <v>3778</v>
      </c>
      <c r="F60" s="36" t="s">
        <v>98</v>
      </c>
      <c r="G60" s="34"/>
      <c r="H60" s="18" t="s">
        <v>99</v>
      </c>
      <c r="I60" s="37" t="s">
        <v>100</v>
      </c>
      <c r="J60" s="16"/>
      <c r="K60" s="38">
        <v>2370</v>
      </c>
      <c r="L60" s="19">
        <f t="shared" si="0"/>
        <v>1470350216.511807</v>
      </c>
      <c r="M60" s="7"/>
    </row>
    <row r="61" spans="2:16" ht="54" x14ac:dyDescent="0.35">
      <c r="B61" s="5"/>
      <c r="C61" s="33">
        <v>45944</v>
      </c>
      <c r="D61" s="35"/>
      <c r="E61" s="35">
        <v>3780</v>
      </c>
      <c r="F61" s="36" t="s">
        <v>101</v>
      </c>
      <c r="G61" s="34"/>
      <c r="H61" s="18" t="s">
        <v>102</v>
      </c>
      <c r="I61" s="37" t="s">
        <v>103</v>
      </c>
      <c r="J61" s="16"/>
      <c r="K61" s="38">
        <v>28320</v>
      </c>
      <c r="L61" s="19">
        <f t="shared" si="0"/>
        <v>1470321896.511807</v>
      </c>
      <c r="M61" s="7"/>
    </row>
    <row r="62" spans="2:16" ht="38.25" customHeight="1" x14ac:dyDescent="0.35">
      <c r="B62" s="5"/>
      <c r="C62" s="33">
        <v>45944</v>
      </c>
      <c r="E62" s="35">
        <v>3783</v>
      </c>
      <c r="F62" s="36" t="s">
        <v>104</v>
      </c>
      <c r="G62" s="34"/>
      <c r="H62" s="18" t="s">
        <v>34</v>
      </c>
      <c r="I62" s="37" t="s">
        <v>105</v>
      </c>
      <c r="K62" s="38">
        <v>13001500</v>
      </c>
      <c r="L62" s="19">
        <f>+L61+J63-K62</f>
        <v>1457320396.511807</v>
      </c>
      <c r="M62" s="7"/>
    </row>
    <row r="63" spans="2:16" ht="30.75" customHeight="1" x14ac:dyDescent="0.35">
      <c r="B63" s="5"/>
      <c r="C63" s="33">
        <v>45944</v>
      </c>
      <c r="D63" s="34"/>
      <c r="E63" s="35" t="s">
        <v>106</v>
      </c>
      <c r="F63" s="36" t="s">
        <v>104</v>
      </c>
      <c r="G63" s="34"/>
      <c r="H63" s="18" t="s">
        <v>34</v>
      </c>
      <c r="I63" s="37" t="s">
        <v>107</v>
      </c>
      <c r="J63" s="38"/>
      <c r="K63" s="38">
        <v>2160000</v>
      </c>
      <c r="L63" s="19">
        <f t="shared" ref="L63:L119" si="1">+L62+J64-K63</f>
        <v>1455160396.511807</v>
      </c>
      <c r="M63" s="7"/>
    </row>
    <row r="64" spans="2:16" ht="72" x14ac:dyDescent="0.35">
      <c r="B64" s="5"/>
      <c r="C64" s="33">
        <v>45944</v>
      </c>
      <c r="D64" s="35"/>
      <c r="E64" s="35" t="s">
        <v>108</v>
      </c>
      <c r="F64" s="36" t="s">
        <v>109</v>
      </c>
      <c r="G64" s="34"/>
      <c r="H64" s="18" t="s">
        <v>110</v>
      </c>
      <c r="I64" s="37" t="s">
        <v>111</v>
      </c>
      <c r="J64" s="38"/>
      <c r="K64" s="38">
        <v>6788322.4799999995</v>
      </c>
      <c r="L64" s="19">
        <f t="shared" si="1"/>
        <v>1448372074.0318069</v>
      </c>
      <c r="M64" s="7"/>
    </row>
    <row r="65" spans="2:13" ht="36" x14ac:dyDescent="0.35">
      <c r="B65" s="5"/>
      <c r="C65" s="33">
        <v>45944</v>
      </c>
      <c r="D65" s="35"/>
      <c r="E65" s="35" t="s">
        <v>112</v>
      </c>
      <c r="F65" s="36" t="s">
        <v>113</v>
      </c>
      <c r="G65" s="34"/>
      <c r="H65" s="18" t="s">
        <v>34</v>
      </c>
      <c r="I65" s="37" t="s">
        <v>114</v>
      </c>
      <c r="J65" s="16"/>
      <c r="K65" s="38">
        <v>5979557.7299999995</v>
      </c>
      <c r="L65" s="19">
        <f t="shared" si="1"/>
        <v>1442392516.3018069</v>
      </c>
      <c r="M65" s="7"/>
    </row>
    <row r="66" spans="2:13" ht="36" x14ac:dyDescent="0.35">
      <c r="B66" s="5"/>
      <c r="C66" s="33">
        <v>45944</v>
      </c>
      <c r="D66" s="34"/>
      <c r="E66" s="35" t="s">
        <v>115</v>
      </c>
      <c r="F66" s="36" t="s">
        <v>116</v>
      </c>
      <c r="G66" s="37"/>
      <c r="H66" s="18" t="s">
        <v>34</v>
      </c>
      <c r="I66" s="17" t="s">
        <v>117</v>
      </c>
      <c r="J66" s="38"/>
      <c r="K66" s="38">
        <v>50815.6</v>
      </c>
      <c r="L66" s="19">
        <f t="shared" si="1"/>
        <v>1442341700.701807</v>
      </c>
      <c r="M66" s="7"/>
    </row>
    <row r="67" spans="2:13" x14ac:dyDescent="0.35">
      <c r="B67" s="5"/>
      <c r="C67" s="33">
        <v>45944</v>
      </c>
      <c r="D67" s="34"/>
      <c r="E67" s="35" t="s">
        <v>118</v>
      </c>
      <c r="F67" s="36" t="s">
        <v>119</v>
      </c>
      <c r="G67" s="37"/>
      <c r="H67" s="18" t="s">
        <v>34</v>
      </c>
      <c r="I67" s="17" t="s">
        <v>120</v>
      </c>
      <c r="J67" s="38"/>
      <c r="K67" s="38">
        <v>40000</v>
      </c>
      <c r="L67" s="19">
        <f t="shared" si="1"/>
        <v>1442301700.701807</v>
      </c>
      <c r="M67" s="7"/>
    </row>
    <row r="68" spans="2:13" ht="36" x14ac:dyDescent="0.35">
      <c r="B68" s="5"/>
      <c r="C68" s="33">
        <v>45944</v>
      </c>
      <c r="D68" s="34"/>
      <c r="E68" s="35" t="s">
        <v>121</v>
      </c>
      <c r="F68" s="36" t="s">
        <v>122</v>
      </c>
      <c r="G68" s="37"/>
      <c r="H68" s="18" t="s">
        <v>34</v>
      </c>
      <c r="I68" s="17" t="s">
        <v>123</v>
      </c>
      <c r="J68" s="38"/>
      <c r="K68" s="38">
        <v>39266.6</v>
      </c>
      <c r="L68" s="19">
        <f t="shared" si="1"/>
        <v>1442262434.1018071</v>
      </c>
      <c r="M68" s="7"/>
    </row>
    <row r="69" spans="2:13" ht="72.75" customHeight="1" x14ac:dyDescent="0.35">
      <c r="B69" s="5"/>
      <c r="C69" s="33">
        <v>45944</v>
      </c>
      <c r="D69" s="34"/>
      <c r="E69" s="35" t="s">
        <v>124</v>
      </c>
      <c r="F69" s="36" t="s">
        <v>125</v>
      </c>
      <c r="G69" s="37"/>
      <c r="H69" s="18" t="s">
        <v>34</v>
      </c>
      <c r="I69" s="17" t="s">
        <v>126</v>
      </c>
      <c r="J69" s="38"/>
      <c r="K69" s="38">
        <v>5680657.5500000007</v>
      </c>
      <c r="L69" s="19">
        <f t="shared" si="1"/>
        <v>1436581776.5518072</v>
      </c>
      <c r="M69" s="7"/>
    </row>
    <row r="70" spans="2:13" ht="36" x14ac:dyDescent="0.35">
      <c r="B70" s="5"/>
      <c r="C70" s="33" t="s">
        <v>127</v>
      </c>
      <c r="D70" s="34"/>
      <c r="E70" s="35" t="s">
        <v>128</v>
      </c>
      <c r="F70" s="36" t="s">
        <v>129</v>
      </c>
      <c r="G70" s="37"/>
      <c r="H70" s="17" t="s">
        <v>130</v>
      </c>
      <c r="I70" s="17" t="s">
        <v>131</v>
      </c>
      <c r="J70" s="38"/>
      <c r="K70" s="38">
        <v>15717.6</v>
      </c>
      <c r="L70" s="19">
        <f t="shared" si="1"/>
        <v>1436566058.9518073</v>
      </c>
      <c r="M70" s="7"/>
    </row>
    <row r="71" spans="2:13" ht="36" x14ac:dyDescent="0.35">
      <c r="B71" s="5"/>
      <c r="C71" s="33" t="s">
        <v>127</v>
      </c>
      <c r="D71" s="34"/>
      <c r="E71" s="35" t="s">
        <v>132</v>
      </c>
      <c r="F71" s="36" t="s">
        <v>95</v>
      </c>
      <c r="G71" s="37"/>
      <c r="H71" s="17" t="s">
        <v>133</v>
      </c>
      <c r="I71" s="17" t="s">
        <v>134</v>
      </c>
      <c r="J71" s="38"/>
      <c r="K71" s="38">
        <v>502567.9</v>
      </c>
      <c r="L71" s="19">
        <f t="shared" si="1"/>
        <v>1437898571.4318073</v>
      </c>
      <c r="M71" s="7"/>
    </row>
    <row r="72" spans="2:13" x14ac:dyDescent="0.35">
      <c r="B72" s="5"/>
      <c r="C72" s="33">
        <v>45945</v>
      </c>
      <c r="D72" s="34" t="s">
        <v>135</v>
      </c>
      <c r="E72" s="35"/>
      <c r="F72" s="36"/>
      <c r="G72" s="34"/>
      <c r="H72" s="18" t="s">
        <v>34</v>
      </c>
      <c r="I72" s="37" t="s">
        <v>136</v>
      </c>
      <c r="J72" s="38">
        <v>1835080.38</v>
      </c>
      <c r="K72" s="38"/>
      <c r="L72" s="19">
        <f t="shared" si="1"/>
        <v>1439383361.5518072</v>
      </c>
      <c r="M72" s="7"/>
    </row>
    <row r="73" spans="2:13" x14ac:dyDescent="0.35">
      <c r="B73" s="5"/>
      <c r="C73" s="33">
        <v>45946</v>
      </c>
      <c r="D73" s="34" t="s">
        <v>137</v>
      </c>
      <c r="E73" s="35"/>
      <c r="F73" s="36"/>
      <c r="G73" s="34"/>
      <c r="H73" s="18" t="s">
        <v>34</v>
      </c>
      <c r="I73" s="37" t="s">
        <v>138</v>
      </c>
      <c r="J73" s="38">
        <v>1484790.12</v>
      </c>
      <c r="K73" s="38"/>
      <c r="L73" s="19">
        <f t="shared" si="1"/>
        <v>1439383361.5518072</v>
      </c>
      <c r="M73" s="7"/>
    </row>
    <row r="74" spans="2:13" ht="36" x14ac:dyDescent="0.35">
      <c r="B74" s="5"/>
      <c r="C74" s="33" t="s">
        <v>139</v>
      </c>
      <c r="D74" s="34"/>
      <c r="E74" s="35" t="s">
        <v>140</v>
      </c>
      <c r="F74" s="36" t="s">
        <v>141</v>
      </c>
      <c r="G74" s="37"/>
      <c r="H74" s="37" t="s">
        <v>142</v>
      </c>
      <c r="I74" s="17" t="s">
        <v>143</v>
      </c>
      <c r="J74" s="38"/>
      <c r="K74" s="38">
        <v>55311317.699999996</v>
      </c>
      <c r="L74" s="19">
        <f t="shared" si="1"/>
        <v>1384072043.8518071</v>
      </c>
      <c r="M74" s="7"/>
    </row>
    <row r="75" spans="2:13" ht="36" x14ac:dyDescent="0.35">
      <c r="B75" s="5"/>
      <c r="C75" s="33" t="s">
        <v>139</v>
      </c>
      <c r="D75" s="34"/>
      <c r="E75" s="35" t="s">
        <v>144</v>
      </c>
      <c r="F75" s="36" t="s">
        <v>145</v>
      </c>
      <c r="G75" s="37"/>
      <c r="H75" s="37" t="s">
        <v>146</v>
      </c>
      <c r="I75" s="17" t="s">
        <v>147</v>
      </c>
      <c r="J75" s="38"/>
      <c r="K75" s="38">
        <v>23436615.98</v>
      </c>
      <c r="L75" s="19">
        <f t="shared" si="1"/>
        <v>1360635427.8718071</v>
      </c>
      <c r="M75" s="7"/>
    </row>
    <row r="76" spans="2:13" ht="36" x14ac:dyDescent="0.35">
      <c r="B76" s="5"/>
      <c r="C76" s="33" t="s">
        <v>139</v>
      </c>
      <c r="D76" s="34"/>
      <c r="E76" s="35" t="s">
        <v>148</v>
      </c>
      <c r="F76" s="36" t="s">
        <v>149</v>
      </c>
      <c r="G76" s="37"/>
      <c r="H76" s="37" t="s">
        <v>150</v>
      </c>
      <c r="I76" s="17" t="s">
        <v>151</v>
      </c>
      <c r="J76" s="38"/>
      <c r="K76" s="38">
        <v>1777236.63</v>
      </c>
      <c r="L76" s="19">
        <f t="shared" si="1"/>
        <v>1358858191.241807</v>
      </c>
      <c r="M76" s="7"/>
    </row>
    <row r="77" spans="2:13" ht="36" x14ac:dyDescent="0.35">
      <c r="B77" s="5"/>
      <c r="C77" s="33" t="s">
        <v>139</v>
      </c>
      <c r="D77" s="34"/>
      <c r="E77" s="35" t="s">
        <v>152</v>
      </c>
      <c r="F77" s="36" t="s">
        <v>95</v>
      </c>
      <c r="G77" s="37"/>
      <c r="H77" s="37" t="s">
        <v>153</v>
      </c>
      <c r="I77" s="17" t="s">
        <v>154</v>
      </c>
      <c r="J77" s="38"/>
      <c r="K77" s="38">
        <v>662680.18999999994</v>
      </c>
      <c r="L77" s="19">
        <f>+L76+J78-K77</f>
        <v>1358195511.0518069</v>
      </c>
      <c r="M77" s="7"/>
    </row>
    <row r="78" spans="2:13" ht="36" x14ac:dyDescent="0.35">
      <c r="B78" s="5"/>
      <c r="C78" s="33" t="s">
        <v>139</v>
      </c>
      <c r="D78" s="34"/>
      <c r="E78" s="35" t="s">
        <v>155</v>
      </c>
      <c r="F78" s="36" t="s">
        <v>63</v>
      </c>
      <c r="G78" s="37"/>
      <c r="H78" s="37" t="s">
        <v>156</v>
      </c>
      <c r="I78" s="17" t="s">
        <v>157</v>
      </c>
      <c r="J78" s="38"/>
      <c r="K78" s="38">
        <v>197027.55</v>
      </c>
      <c r="L78" s="19">
        <f t="shared" si="1"/>
        <v>1357998483.501807</v>
      </c>
      <c r="M78" s="7"/>
    </row>
    <row r="79" spans="2:13" ht="36" x14ac:dyDescent="0.35">
      <c r="B79" s="5"/>
      <c r="C79" s="33" t="s">
        <v>139</v>
      </c>
      <c r="D79" s="34"/>
      <c r="E79" s="35" t="s">
        <v>158</v>
      </c>
      <c r="F79" s="36" t="s">
        <v>159</v>
      </c>
      <c r="G79" s="37"/>
      <c r="H79" s="37" t="s">
        <v>160</v>
      </c>
      <c r="I79" s="17" t="s">
        <v>161</v>
      </c>
      <c r="J79" s="38"/>
      <c r="K79" s="38">
        <v>3370817.2399999998</v>
      </c>
      <c r="L79" s="19">
        <f t="shared" si="1"/>
        <v>1354627666.261807</v>
      </c>
      <c r="M79" s="7"/>
    </row>
    <row r="80" spans="2:13" ht="36" x14ac:dyDescent="0.35">
      <c r="B80" s="5"/>
      <c r="C80" s="33" t="s">
        <v>162</v>
      </c>
      <c r="D80" s="34"/>
      <c r="E80" s="35" t="s">
        <v>163</v>
      </c>
      <c r="F80" s="36" t="s">
        <v>46</v>
      </c>
      <c r="G80" s="37"/>
      <c r="H80" s="37" t="s">
        <v>47</v>
      </c>
      <c r="I80" s="17" t="s">
        <v>164</v>
      </c>
      <c r="J80" s="38"/>
      <c r="K80" s="38">
        <v>186239.52</v>
      </c>
      <c r="L80" s="19">
        <f t="shared" si="1"/>
        <v>1354441426.741807</v>
      </c>
      <c r="M80" s="7"/>
    </row>
    <row r="81" spans="2:16" ht="36" x14ac:dyDescent="0.35">
      <c r="B81" s="5"/>
      <c r="C81" s="33" t="s">
        <v>162</v>
      </c>
      <c r="D81" s="34"/>
      <c r="E81" s="35" t="s">
        <v>165</v>
      </c>
      <c r="F81" s="36" t="s">
        <v>166</v>
      </c>
      <c r="G81" s="37"/>
      <c r="H81" s="37" t="s">
        <v>167</v>
      </c>
      <c r="I81" s="17" t="s">
        <v>168</v>
      </c>
      <c r="J81" s="38"/>
      <c r="K81" s="38">
        <v>347982</v>
      </c>
      <c r="L81" s="19">
        <f t="shared" si="1"/>
        <v>1354093444.741807</v>
      </c>
      <c r="M81" s="7"/>
    </row>
    <row r="82" spans="2:16" ht="36" x14ac:dyDescent="0.35">
      <c r="B82" s="5"/>
      <c r="C82" s="33" t="s">
        <v>162</v>
      </c>
      <c r="D82" s="34"/>
      <c r="E82" s="35" t="s">
        <v>169</v>
      </c>
      <c r="F82" s="36" t="s">
        <v>170</v>
      </c>
      <c r="G82" s="37"/>
      <c r="H82" s="37" t="s">
        <v>171</v>
      </c>
      <c r="I82" s="17" t="s">
        <v>172</v>
      </c>
      <c r="J82" s="38"/>
      <c r="K82" s="38">
        <v>48710342.789999999</v>
      </c>
      <c r="L82" s="19">
        <f t="shared" si="1"/>
        <v>1305383101.951807</v>
      </c>
      <c r="M82" s="7"/>
    </row>
    <row r="83" spans="2:16" ht="58.5" customHeight="1" x14ac:dyDescent="0.35">
      <c r="B83" s="5"/>
      <c r="C83" s="33">
        <v>45950</v>
      </c>
      <c r="D83" s="35"/>
      <c r="E83" s="35">
        <v>3877</v>
      </c>
      <c r="F83" s="36" t="s">
        <v>173</v>
      </c>
      <c r="G83" s="34"/>
      <c r="H83" s="18" t="s">
        <v>150</v>
      </c>
      <c r="I83" s="37" t="s">
        <v>174</v>
      </c>
      <c r="J83" s="38"/>
      <c r="K83" s="38">
        <v>4561316.75</v>
      </c>
      <c r="L83" s="19">
        <f t="shared" si="1"/>
        <v>1300821785.201807</v>
      </c>
      <c r="M83" s="7"/>
    </row>
    <row r="84" spans="2:16" ht="36" x14ac:dyDescent="0.35">
      <c r="B84" s="5"/>
      <c r="C84" s="33">
        <v>45950</v>
      </c>
      <c r="D84" s="34"/>
      <c r="E84" s="35">
        <v>3879</v>
      </c>
      <c r="F84" s="36" t="s">
        <v>175</v>
      </c>
      <c r="G84" s="37"/>
      <c r="H84" s="37" t="s">
        <v>176</v>
      </c>
      <c r="I84" s="17" t="s">
        <v>177</v>
      </c>
      <c r="J84" s="38"/>
      <c r="K84" s="38">
        <v>10030</v>
      </c>
      <c r="L84" s="19">
        <f t="shared" si="1"/>
        <v>1300811755.201807</v>
      </c>
      <c r="M84" s="7"/>
    </row>
    <row r="85" spans="2:16" ht="36" x14ac:dyDescent="0.35">
      <c r="B85" s="5"/>
      <c r="C85" s="33">
        <v>45950</v>
      </c>
      <c r="D85" s="34"/>
      <c r="E85" s="35">
        <v>3881</v>
      </c>
      <c r="F85" s="36" t="s">
        <v>175</v>
      </c>
      <c r="G85" s="37"/>
      <c r="H85" s="37" t="s">
        <v>176</v>
      </c>
      <c r="I85" s="17" t="s">
        <v>178</v>
      </c>
      <c r="J85" s="38"/>
      <c r="K85" s="38">
        <v>10030</v>
      </c>
      <c r="L85" s="19">
        <f t="shared" si="1"/>
        <v>1300801725.201807</v>
      </c>
      <c r="M85" s="7"/>
    </row>
    <row r="86" spans="2:16" ht="36" x14ac:dyDescent="0.35">
      <c r="B86" s="5"/>
      <c r="C86" s="33">
        <v>45950</v>
      </c>
      <c r="D86" s="34"/>
      <c r="E86" s="35">
        <v>3884</v>
      </c>
      <c r="F86" s="36" t="s">
        <v>179</v>
      </c>
      <c r="G86" s="37"/>
      <c r="H86" s="37" t="s">
        <v>180</v>
      </c>
      <c r="I86" s="17" t="s">
        <v>181</v>
      </c>
      <c r="J86" s="38"/>
      <c r="K86" s="38">
        <v>47067.28</v>
      </c>
      <c r="L86" s="19">
        <f t="shared" si="1"/>
        <v>1303008818.8518071</v>
      </c>
      <c r="M86" s="7"/>
    </row>
    <row r="87" spans="2:16" ht="24" customHeight="1" x14ac:dyDescent="0.35">
      <c r="B87" s="5"/>
      <c r="C87" s="33">
        <v>45951</v>
      </c>
      <c r="D87" s="34" t="s">
        <v>182</v>
      </c>
      <c r="E87" s="35"/>
      <c r="F87" s="36"/>
      <c r="G87" s="37"/>
      <c r="H87" s="37" t="s">
        <v>34</v>
      </c>
      <c r="I87" s="17" t="s">
        <v>183</v>
      </c>
      <c r="J87" s="38">
        <v>2254160.9300000002</v>
      </c>
      <c r="K87" s="38"/>
      <c r="L87" s="19">
        <f t="shared" si="1"/>
        <v>1303008818.8518071</v>
      </c>
      <c r="M87" s="7"/>
    </row>
    <row r="88" spans="2:16" ht="36" x14ac:dyDescent="0.35">
      <c r="B88" s="5"/>
      <c r="C88" s="33">
        <v>45951</v>
      </c>
      <c r="D88" s="34"/>
      <c r="E88" s="35">
        <v>3894</v>
      </c>
      <c r="F88" s="36" t="s">
        <v>84</v>
      </c>
      <c r="G88" s="37"/>
      <c r="H88" s="37" t="s">
        <v>184</v>
      </c>
      <c r="I88" s="17" t="s">
        <v>185</v>
      </c>
      <c r="J88" s="38"/>
      <c r="K88" s="38">
        <v>3720</v>
      </c>
      <c r="L88" s="19">
        <f t="shared" si="1"/>
        <v>1303005098.8518071</v>
      </c>
      <c r="M88" s="7"/>
    </row>
    <row r="89" spans="2:16" ht="36" x14ac:dyDescent="0.35">
      <c r="B89" s="5"/>
      <c r="C89" s="33">
        <v>45951</v>
      </c>
      <c r="D89" s="34"/>
      <c r="E89" s="35">
        <v>3897</v>
      </c>
      <c r="F89" s="36" t="s">
        <v>186</v>
      </c>
      <c r="G89" s="37"/>
      <c r="H89" s="37" t="s">
        <v>187</v>
      </c>
      <c r="I89" s="17" t="s">
        <v>188</v>
      </c>
      <c r="J89" s="38"/>
      <c r="K89" s="38">
        <v>79130.33</v>
      </c>
      <c r="L89" s="19">
        <f t="shared" si="1"/>
        <v>1302925968.5218072</v>
      </c>
      <c r="M89" s="7"/>
    </row>
    <row r="90" spans="2:16" ht="54" x14ac:dyDescent="0.35">
      <c r="B90" s="5"/>
      <c r="C90" s="33">
        <v>45951</v>
      </c>
      <c r="D90" s="34"/>
      <c r="E90" s="35">
        <v>3899</v>
      </c>
      <c r="F90" s="36" t="s">
        <v>63</v>
      </c>
      <c r="G90" s="37"/>
      <c r="H90" s="37" t="s">
        <v>156</v>
      </c>
      <c r="I90" s="17" t="s">
        <v>189</v>
      </c>
      <c r="J90" s="38"/>
      <c r="K90" s="38">
        <v>92040</v>
      </c>
      <c r="L90" s="19">
        <f t="shared" si="1"/>
        <v>1302833928.5218072</v>
      </c>
      <c r="M90" s="7"/>
    </row>
    <row r="91" spans="2:16" ht="36" x14ac:dyDescent="0.35">
      <c r="B91" s="5"/>
      <c r="C91" s="33">
        <v>45951</v>
      </c>
      <c r="D91" s="34"/>
      <c r="E91" s="35">
        <v>3907</v>
      </c>
      <c r="F91" s="36" t="s">
        <v>179</v>
      </c>
      <c r="G91" s="37"/>
      <c r="H91" s="37" t="s">
        <v>180</v>
      </c>
      <c r="I91" s="17" t="s">
        <v>190</v>
      </c>
      <c r="J91" s="38"/>
      <c r="K91" s="38">
        <v>67840.02</v>
      </c>
      <c r="L91" s="19">
        <f t="shared" si="1"/>
        <v>1302766088.5018072</v>
      </c>
      <c r="M91" s="7"/>
    </row>
    <row r="92" spans="2:16" ht="63.75" customHeight="1" x14ac:dyDescent="0.35">
      <c r="B92" s="5"/>
      <c r="C92" s="33">
        <v>45951</v>
      </c>
      <c r="D92" s="34"/>
      <c r="E92" s="35">
        <v>3908</v>
      </c>
      <c r="F92" s="36" t="s">
        <v>191</v>
      </c>
      <c r="G92" s="37"/>
      <c r="H92" s="37" t="s">
        <v>192</v>
      </c>
      <c r="I92" s="17" t="s">
        <v>193</v>
      </c>
      <c r="J92" s="38"/>
      <c r="K92" s="38">
        <v>6011450.0599999996</v>
      </c>
      <c r="L92" s="19">
        <f t="shared" si="1"/>
        <v>1296754638.4418073</v>
      </c>
      <c r="M92" s="7"/>
    </row>
    <row r="93" spans="2:16" x14ac:dyDescent="0.35">
      <c r="B93" s="5"/>
      <c r="C93" s="33">
        <v>45957</v>
      </c>
      <c r="D93" s="34"/>
      <c r="E93" s="35">
        <v>3928</v>
      </c>
      <c r="F93" s="36" t="s">
        <v>69</v>
      </c>
      <c r="G93" s="37"/>
      <c r="H93" s="37" t="s">
        <v>34</v>
      </c>
      <c r="I93" s="17" t="s">
        <v>194</v>
      </c>
      <c r="J93" s="38"/>
      <c r="K93" s="38">
        <v>62315</v>
      </c>
      <c r="L93" s="19">
        <f t="shared" si="1"/>
        <v>1296692323.4418073</v>
      </c>
      <c r="M93" s="7"/>
    </row>
    <row r="94" spans="2:16" x14ac:dyDescent="0.35">
      <c r="B94" s="5"/>
      <c r="C94" s="33">
        <v>45957</v>
      </c>
      <c r="D94" s="34"/>
      <c r="E94" s="35">
        <v>3931</v>
      </c>
      <c r="F94" s="36" t="s">
        <v>195</v>
      </c>
      <c r="G94" s="37"/>
      <c r="H94" s="37" t="s">
        <v>34</v>
      </c>
      <c r="I94" s="4" t="s">
        <v>196</v>
      </c>
      <c r="J94" s="38"/>
      <c r="K94" s="38">
        <v>317486.05</v>
      </c>
      <c r="L94" s="19">
        <f t="shared" si="1"/>
        <v>1296374837.3918073</v>
      </c>
      <c r="M94" s="7"/>
      <c r="P94" s="13"/>
    </row>
    <row r="95" spans="2:16" ht="54" x14ac:dyDescent="0.35">
      <c r="B95" s="5"/>
      <c r="C95" s="33">
        <v>45957</v>
      </c>
      <c r="D95" s="34"/>
      <c r="E95" s="35">
        <v>3935</v>
      </c>
      <c r="F95" s="36" t="s">
        <v>101</v>
      </c>
      <c r="G95" s="37"/>
      <c r="H95" s="37" t="s">
        <v>102</v>
      </c>
      <c r="I95" s="17" t="s">
        <v>197</v>
      </c>
      <c r="J95" s="38"/>
      <c r="K95" s="38">
        <v>36344</v>
      </c>
      <c r="L95" s="19">
        <f t="shared" si="1"/>
        <v>1296338493.3918073</v>
      </c>
      <c r="M95" s="7"/>
      <c r="P95" s="13"/>
    </row>
    <row r="96" spans="2:16" ht="36" x14ac:dyDescent="0.35">
      <c r="B96" s="5"/>
      <c r="C96" s="33">
        <v>45957</v>
      </c>
      <c r="D96" s="34"/>
      <c r="E96" s="35">
        <v>3938</v>
      </c>
      <c r="F96" s="36" t="s">
        <v>198</v>
      </c>
      <c r="G96" s="37"/>
      <c r="H96" s="37" t="s">
        <v>199</v>
      </c>
      <c r="I96" s="17" t="s">
        <v>200</v>
      </c>
      <c r="J96" s="38"/>
      <c r="K96" s="38">
        <v>22490.799999999999</v>
      </c>
      <c r="L96" s="19">
        <f t="shared" si="1"/>
        <v>1296316002.5918074</v>
      </c>
      <c r="M96" s="7"/>
      <c r="P96" s="13"/>
    </row>
    <row r="97" spans="2:13" ht="36" x14ac:dyDescent="0.35">
      <c r="B97" s="5"/>
      <c r="C97" s="33">
        <v>45957</v>
      </c>
      <c r="D97" s="34"/>
      <c r="E97" s="35">
        <v>3940</v>
      </c>
      <c r="F97" s="36" t="s">
        <v>95</v>
      </c>
      <c r="G97" s="37"/>
      <c r="H97" s="37" t="s">
        <v>201</v>
      </c>
      <c r="I97" s="17" t="s">
        <v>202</v>
      </c>
      <c r="J97" s="38"/>
      <c r="K97" s="38">
        <v>16550.05</v>
      </c>
      <c r="L97" s="19">
        <f t="shared" si="1"/>
        <v>1296299452.5418074</v>
      </c>
      <c r="M97" s="7"/>
    </row>
    <row r="98" spans="2:13" x14ac:dyDescent="0.35">
      <c r="B98" s="5"/>
      <c r="C98" s="33">
        <v>45957</v>
      </c>
      <c r="D98" s="34"/>
      <c r="E98" s="35">
        <v>3945</v>
      </c>
      <c r="F98" s="36" t="s">
        <v>71</v>
      </c>
      <c r="G98" s="37"/>
      <c r="H98" s="37" t="s">
        <v>72</v>
      </c>
      <c r="I98" s="17" t="s">
        <v>203</v>
      </c>
      <c r="J98" s="38"/>
      <c r="K98" s="38">
        <v>129800</v>
      </c>
      <c r="L98" s="19">
        <f t="shared" si="1"/>
        <v>1296169652.5418074</v>
      </c>
      <c r="M98" s="7"/>
    </row>
    <row r="99" spans="2:13" ht="54" x14ac:dyDescent="0.35">
      <c r="B99" s="5"/>
      <c r="C99" s="33">
        <v>45957</v>
      </c>
      <c r="D99" s="34"/>
      <c r="E99" s="35">
        <v>3947</v>
      </c>
      <c r="F99" s="36" t="s">
        <v>204</v>
      </c>
      <c r="G99" s="37"/>
      <c r="H99" s="37" t="s">
        <v>205</v>
      </c>
      <c r="I99" s="17" t="s">
        <v>206</v>
      </c>
      <c r="J99" s="38"/>
      <c r="K99" s="38">
        <v>10874138.27</v>
      </c>
      <c r="L99" s="19">
        <f t="shared" si="1"/>
        <v>1285295514.2718074</v>
      </c>
      <c r="M99" s="7"/>
    </row>
    <row r="100" spans="2:13" ht="36" x14ac:dyDescent="0.35">
      <c r="B100" s="5"/>
      <c r="C100" s="33">
        <v>45957</v>
      </c>
      <c r="D100" s="34"/>
      <c r="E100" s="35">
        <v>3950</v>
      </c>
      <c r="F100" s="36" t="s">
        <v>95</v>
      </c>
      <c r="G100" s="37"/>
      <c r="H100" s="37" t="s">
        <v>153</v>
      </c>
      <c r="I100" s="17" t="s">
        <v>207</v>
      </c>
      <c r="J100" s="38"/>
      <c r="K100" s="38">
        <v>533965.39</v>
      </c>
      <c r="L100" s="19">
        <f t="shared" si="1"/>
        <v>1284761548.8818073</v>
      </c>
      <c r="M100" s="7"/>
    </row>
    <row r="101" spans="2:13" ht="54" x14ac:dyDescent="0.35">
      <c r="B101" s="5"/>
      <c r="C101" s="33">
        <v>45957</v>
      </c>
      <c r="D101" s="34"/>
      <c r="E101" s="35">
        <v>3953</v>
      </c>
      <c r="F101" s="36" t="s">
        <v>208</v>
      </c>
      <c r="G101" s="37"/>
      <c r="H101" s="37" t="s">
        <v>209</v>
      </c>
      <c r="I101" s="17" t="s">
        <v>210</v>
      </c>
      <c r="J101" s="38"/>
      <c r="K101" s="38">
        <v>70191.72</v>
      </c>
      <c r="L101" s="19">
        <f t="shared" si="1"/>
        <v>1409516953.5318072</v>
      </c>
      <c r="M101" s="7"/>
    </row>
    <row r="102" spans="2:13" ht="25.15" customHeight="1" x14ac:dyDescent="0.35">
      <c r="B102" s="5"/>
      <c r="C102" s="33">
        <v>45958</v>
      </c>
      <c r="D102" s="34" t="s">
        <v>211</v>
      </c>
      <c r="E102" s="35"/>
      <c r="F102" s="36"/>
      <c r="G102" s="37"/>
      <c r="H102" s="37" t="s">
        <v>34</v>
      </c>
      <c r="I102" s="17" t="s">
        <v>212</v>
      </c>
      <c r="J102" s="38">
        <v>124825596.37</v>
      </c>
      <c r="K102" s="38"/>
      <c r="L102" s="19">
        <f t="shared" si="1"/>
        <v>1409516953.5318072</v>
      </c>
      <c r="M102" s="7"/>
    </row>
    <row r="103" spans="2:13" ht="21.6" customHeight="1" x14ac:dyDescent="0.35">
      <c r="B103" s="5"/>
      <c r="C103" s="33">
        <v>45958</v>
      </c>
      <c r="D103" s="34"/>
      <c r="E103" s="35">
        <v>3956</v>
      </c>
      <c r="F103" s="36" t="s">
        <v>71</v>
      </c>
      <c r="G103" s="37"/>
      <c r="H103" s="37" t="s">
        <v>213</v>
      </c>
      <c r="I103" s="17" t="s">
        <v>214</v>
      </c>
      <c r="J103" s="38"/>
      <c r="K103" s="38">
        <v>548700</v>
      </c>
      <c r="L103" s="19">
        <f t="shared" si="1"/>
        <v>1408968253.5318072</v>
      </c>
      <c r="M103" s="7"/>
    </row>
    <row r="104" spans="2:13" ht="36" x14ac:dyDescent="0.35">
      <c r="B104" s="5"/>
      <c r="C104" s="33">
        <v>45958</v>
      </c>
      <c r="D104" s="34"/>
      <c r="E104" s="35">
        <v>3958</v>
      </c>
      <c r="F104" s="36" t="s">
        <v>84</v>
      </c>
      <c r="G104" s="37"/>
      <c r="H104" s="37" t="s">
        <v>85</v>
      </c>
      <c r="I104" s="17" t="s">
        <v>215</v>
      </c>
      <c r="J104" s="38"/>
      <c r="K104" s="38">
        <v>12900</v>
      </c>
      <c r="L104" s="19">
        <f t="shared" si="1"/>
        <v>1408955353.5318072</v>
      </c>
      <c r="M104" s="7"/>
    </row>
    <row r="105" spans="2:13" ht="54" x14ac:dyDescent="0.35">
      <c r="B105" s="5"/>
      <c r="C105" s="33">
        <v>45958</v>
      </c>
      <c r="D105" s="34"/>
      <c r="E105" s="35">
        <v>3963</v>
      </c>
      <c r="F105" s="36" t="s">
        <v>149</v>
      </c>
      <c r="G105" s="37"/>
      <c r="H105" s="37" t="s">
        <v>216</v>
      </c>
      <c r="I105" s="17" t="s">
        <v>217</v>
      </c>
      <c r="J105" s="38"/>
      <c r="K105" s="38">
        <v>7676183.75</v>
      </c>
      <c r="L105" s="19">
        <f t="shared" si="1"/>
        <v>1401279169.7818072</v>
      </c>
      <c r="M105" s="7"/>
    </row>
    <row r="106" spans="2:13" ht="54" x14ac:dyDescent="0.35">
      <c r="B106" s="5"/>
      <c r="C106" s="33">
        <v>45958</v>
      </c>
      <c r="D106" s="34"/>
      <c r="E106" s="35">
        <v>3968</v>
      </c>
      <c r="F106" s="36" t="s">
        <v>218</v>
      </c>
      <c r="G106" s="37"/>
      <c r="H106" s="37" t="s">
        <v>219</v>
      </c>
      <c r="I106" s="17" t="s">
        <v>220</v>
      </c>
      <c r="J106" s="38"/>
      <c r="K106" s="38">
        <v>148332.88</v>
      </c>
      <c r="L106" s="19">
        <f t="shared" si="1"/>
        <v>1401130836.9018071</v>
      </c>
      <c r="M106" s="7"/>
    </row>
    <row r="107" spans="2:13" ht="36" x14ac:dyDescent="0.35">
      <c r="B107" s="5"/>
      <c r="C107" s="33" t="s">
        <v>221</v>
      </c>
      <c r="D107" s="34"/>
      <c r="E107" s="35" t="s">
        <v>222</v>
      </c>
      <c r="F107" s="36" t="s">
        <v>223</v>
      </c>
      <c r="G107" s="37"/>
      <c r="H107" s="37" t="s">
        <v>224</v>
      </c>
      <c r="I107" s="17" t="s">
        <v>225</v>
      </c>
      <c r="J107" s="38"/>
      <c r="K107" s="38">
        <v>14060533.76</v>
      </c>
      <c r="L107" s="19">
        <f t="shared" si="1"/>
        <v>1387070303.1418071</v>
      </c>
      <c r="M107" s="7"/>
    </row>
    <row r="108" spans="2:13" ht="36" x14ac:dyDescent="0.35">
      <c r="B108" s="5"/>
      <c r="C108" s="33" t="s">
        <v>221</v>
      </c>
      <c r="D108" s="34"/>
      <c r="E108" s="35" t="s">
        <v>226</v>
      </c>
      <c r="F108" s="36" t="s">
        <v>227</v>
      </c>
      <c r="G108" s="37"/>
      <c r="H108" s="37" t="s">
        <v>228</v>
      </c>
      <c r="I108" s="17" t="s">
        <v>229</v>
      </c>
      <c r="J108" s="38"/>
      <c r="K108" s="38">
        <v>3828879.63</v>
      </c>
      <c r="L108" s="19">
        <f t="shared" si="1"/>
        <v>1383241423.511807</v>
      </c>
      <c r="M108" s="7"/>
    </row>
    <row r="109" spans="2:13" x14ac:dyDescent="0.35">
      <c r="B109" s="5"/>
      <c r="C109" s="33" t="s">
        <v>221</v>
      </c>
      <c r="D109" s="34"/>
      <c r="E109" s="35" t="s">
        <v>230</v>
      </c>
      <c r="F109" s="36" t="s">
        <v>69</v>
      </c>
      <c r="G109" s="37"/>
      <c r="H109" s="37" t="s">
        <v>34</v>
      </c>
      <c r="I109" s="17" t="s">
        <v>231</v>
      </c>
      <c r="J109" s="38"/>
      <c r="K109" s="38">
        <v>226316.16</v>
      </c>
      <c r="L109" s="19">
        <f t="shared" si="1"/>
        <v>1383015107.3518069</v>
      </c>
      <c r="M109" s="7"/>
    </row>
    <row r="110" spans="2:13" ht="36" x14ac:dyDescent="0.35">
      <c r="B110" s="5"/>
      <c r="C110" s="33" t="s">
        <v>232</v>
      </c>
      <c r="D110" s="34"/>
      <c r="E110" s="35" t="s">
        <v>233</v>
      </c>
      <c r="F110" s="36" t="s">
        <v>234</v>
      </c>
      <c r="G110" s="37"/>
      <c r="H110" s="37" t="s">
        <v>235</v>
      </c>
      <c r="I110" s="17" t="s">
        <v>236</v>
      </c>
      <c r="J110" s="38"/>
      <c r="K110" s="38">
        <v>324972</v>
      </c>
      <c r="L110" s="19">
        <f t="shared" si="1"/>
        <v>1382690135.3518069</v>
      </c>
      <c r="M110" s="7"/>
    </row>
    <row r="111" spans="2:13" ht="54" x14ac:dyDescent="0.35">
      <c r="B111" s="5"/>
      <c r="C111" s="33" t="s">
        <v>232</v>
      </c>
      <c r="D111" s="34"/>
      <c r="E111" s="35" t="s">
        <v>237</v>
      </c>
      <c r="F111" s="36" t="s">
        <v>238</v>
      </c>
      <c r="G111" s="37"/>
      <c r="H111" s="37" t="s">
        <v>239</v>
      </c>
      <c r="I111" s="17" t="s">
        <v>240</v>
      </c>
      <c r="J111" s="38"/>
      <c r="K111" s="38">
        <v>1048187.76</v>
      </c>
      <c r="L111" s="19">
        <f t="shared" si="1"/>
        <v>1381641947.5918069</v>
      </c>
      <c r="M111" s="7"/>
    </row>
    <row r="112" spans="2:13" x14ac:dyDescent="0.35">
      <c r="B112" s="5"/>
      <c r="C112" s="33" t="s">
        <v>232</v>
      </c>
      <c r="D112" s="34"/>
      <c r="E112" s="35" t="s">
        <v>241</v>
      </c>
      <c r="F112" s="36" t="s">
        <v>69</v>
      </c>
      <c r="G112" s="37"/>
      <c r="H112" s="37" t="s">
        <v>34</v>
      </c>
      <c r="I112" s="17" t="s">
        <v>242</v>
      </c>
      <c r="J112" s="38"/>
      <c r="K112" s="38">
        <v>118102.02</v>
      </c>
      <c r="L112" s="19">
        <f t="shared" si="1"/>
        <v>1381523845.5718069</v>
      </c>
      <c r="M112" s="7"/>
    </row>
    <row r="113" spans="2:17" ht="54" x14ac:dyDescent="0.35">
      <c r="B113" s="5"/>
      <c r="C113" s="33" t="s">
        <v>243</v>
      </c>
      <c r="D113" s="34"/>
      <c r="E113" s="35" t="s">
        <v>244</v>
      </c>
      <c r="F113" s="36" t="s">
        <v>223</v>
      </c>
      <c r="G113" s="37"/>
      <c r="H113" s="37" t="s">
        <v>245</v>
      </c>
      <c r="I113" s="17" t="s">
        <v>246</v>
      </c>
      <c r="J113" s="38"/>
      <c r="K113" s="38">
        <v>1820526.13</v>
      </c>
      <c r="L113" s="19">
        <f t="shared" si="1"/>
        <v>1379703319.4418068</v>
      </c>
      <c r="M113" s="7"/>
    </row>
    <row r="114" spans="2:17" ht="36" x14ac:dyDescent="0.35">
      <c r="B114" s="5"/>
      <c r="C114" s="33" t="s">
        <v>243</v>
      </c>
      <c r="D114" s="34"/>
      <c r="E114" s="35" t="s">
        <v>247</v>
      </c>
      <c r="F114" s="36" t="s">
        <v>223</v>
      </c>
      <c r="G114" s="37"/>
      <c r="H114" s="37" t="s">
        <v>224</v>
      </c>
      <c r="I114" s="17" t="s">
        <v>248</v>
      </c>
      <c r="J114" s="38"/>
      <c r="K114" s="38">
        <v>11982043.26</v>
      </c>
      <c r="L114" s="19">
        <f t="shared" si="1"/>
        <v>1367721276.1818068</v>
      </c>
      <c r="M114" s="7"/>
    </row>
    <row r="115" spans="2:17" ht="36" x14ac:dyDescent="0.35">
      <c r="B115" s="5"/>
      <c r="C115" s="33" t="s">
        <v>243</v>
      </c>
      <c r="D115" s="34"/>
      <c r="E115" s="35" t="s">
        <v>249</v>
      </c>
      <c r="F115" s="36" t="s">
        <v>250</v>
      </c>
      <c r="G115" s="37"/>
      <c r="H115" s="37" t="s">
        <v>171</v>
      </c>
      <c r="I115" s="17" t="s">
        <v>251</v>
      </c>
      <c r="J115" s="38"/>
      <c r="K115" s="38">
        <v>9934676.4499999993</v>
      </c>
      <c r="L115" s="19">
        <f t="shared" si="1"/>
        <v>1357786599.7318068</v>
      </c>
      <c r="M115" s="7"/>
    </row>
    <row r="116" spans="2:17" ht="36" x14ac:dyDescent="0.35">
      <c r="B116" s="5"/>
      <c r="C116" s="33" t="s">
        <v>243</v>
      </c>
      <c r="D116" s="34"/>
      <c r="E116" s="35" t="s">
        <v>252</v>
      </c>
      <c r="F116" s="36" t="s">
        <v>223</v>
      </c>
      <c r="G116" s="37"/>
      <c r="H116" s="37" t="s">
        <v>142</v>
      </c>
      <c r="I116" s="17" t="s">
        <v>253</v>
      </c>
      <c r="J116" s="38"/>
      <c r="K116" s="38">
        <v>13850676.109999999</v>
      </c>
      <c r="L116" s="19">
        <f t="shared" si="1"/>
        <v>1343935923.6218069</v>
      </c>
      <c r="M116" s="7"/>
    </row>
    <row r="117" spans="2:17" ht="54" x14ac:dyDescent="0.35">
      <c r="B117" s="5"/>
      <c r="C117" s="33" t="s">
        <v>243</v>
      </c>
      <c r="D117" s="34"/>
      <c r="E117" s="35" t="s">
        <v>254</v>
      </c>
      <c r="F117" s="36" t="s">
        <v>255</v>
      </c>
      <c r="G117" s="37"/>
      <c r="H117" s="37" t="s">
        <v>256</v>
      </c>
      <c r="I117" s="17" t="s">
        <v>257</v>
      </c>
      <c r="J117" s="38"/>
      <c r="K117" s="38">
        <v>8299374.5999999996</v>
      </c>
      <c r="L117" s="19">
        <f t="shared" si="1"/>
        <v>1335636549.021807</v>
      </c>
      <c r="M117" s="7"/>
    </row>
    <row r="118" spans="2:17" ht="54" x14ac:dyDescent="0.35">
      <c r="B118" s="5"/>
      <c r="C118" s="33" t="s">
        <v>243</v>
      </c>
      <c r="D118" s="34"/>
      <c r="E118" s="35" t="s">
        <v>258</v>
      </c>
      <c r="F118" s="36" t="s">
        <v>223</v>
      </c>
      <c r="G118" s="37"/>
      <c r="H118" s="37" t="s">
        <v>259</v>
      </c>
      <c r="I118" s="17" t="s">
        <v>260</v>
      </c>
      <c r="J118" s="38"/>
      <c r="K118" s="38">
        <v>18119039.280000001</v>
      </c>
      <c r="L118" s="19">
        <f t="shared" si="1"/>
        <v>1317517509.741807</v>
      </c>
      <c r="M118" s="7"/>
    </row>
    <row r="119" spans="2:17" ht="36" x14ac:dyDescent="0.35">
      <c r="B119" s="5"/>
      <c r="C119" s="33" t="s">
        <v>243</v>
      </c>
      <c r="D119" s="34"/>
      <c r="E119" s="35" t="s">
        <v>261</v>
      </c>
      <c r="F119" s="36" t="s">
        <v>223</v>
      </c>
      <c r="G119" s="37"/>
      <c r="H119" s="37" t="s">
        <v>262</v>
      </c>
      <c r="I119" s="17" t="s">
        <v>263</v>
      </c>
      <c r="J119" s="38"/>
      <c r="K119" s="38">
        <v>23607119.77</v>
      </c>
      <c r="L119" s="19">
        <f t="shared" si="1"/>
        <v>1293910389.971807</v>
      </c>
      <c r="M119" s="7"/>
    </row>
    <row r="120" spans="2:17" ht="18.75" thickBot="1" x14ac:dyDescent="0.4">
      <c r="B120" s="5"/>
      <c r="C120" s="33"/>
      <c r="D120" s="34"/>
      <c r="E120" s="35"/>
      <c r="F120" s="37"/>
      <c r="G120" s="37"/>
      <c r="H120" s="37"/>
      <c r="I120" s="17"/>
      <c r="J120" s="38"/>
      <c r="K120" s="38"/>
      <c r="L120" s="19"/>
      <c r="M120" s="7"/>
      <c r="Q120" s="23" t="e">
        <f>+SUM(#REF!)</f>
        <v>#REF!</v>
      </c>
    </row>
    <row r="121" spans="2:17" ht="19.5" thickTop="1" thickBot="1" x14ac:dyDescent="0.4">
      <c r="B121" s="5"/>
      <c r="I121" s="22" t="s">
        <v>22</v>
      </c>
      <c r="J121" s="23">
        <f>+SUM(J36:J120)</f>
        <v>260728621.02000001</v>
      </c>
      <c r="K121" s="23">
        <f>+SUM(K36:K120)</f>
        <v>384554670.82000005</v>
      </c>
      <c r="L121" s="39">
        <f>+L119</f>
        <v>1293910389.971807</v>
      </c>
      <c r="M121" s="7"/>
    </row>
    <row r="122" spans="2:17" ht="18.75" thickTop="1" x14ac:dyDescent="0.35">
      <c r="B122" s="5"/>
      <c r="C122" s="40" t="s">
        <v>264</v>
      </c>
      <c r="D122" s="41"/>
      <c r="E122" s="41"/>
      <c r="F122" s="42"/>
      <c r="I122" s="22"/>
      <c r="J122" s="43"/>
      <c r="M122" s="7"/>
    </row>
    <row r="123" spans="2:17" x14ac:dyDescent="0.35">
      <c r="B123" s="5"/>
      <c r="C123" s="44"/>
      <c r="D123" s="45"/>
      <c r="E123" s="45"/>
      <c r="F123" s="46"/>
      <c r="I123" s="22"/>
      <c r="J123" s="43"/>
      <c r="M123" s="7"/>
    </row>
    <row r="124" spans="2:17" x14ac:dyDescent="0.35">
      <c r="B124" s="5"/>
      <c r="C124" s="5" t="s">
        <v>265</v>
      </c>
      <c r="F124" s="47">
        <v>383582746.68000001</v>
      </c>
      <c r="I124" s="22"/>
      <c r="J124" s="43"/>
      <c r="M124" s="7"/>
      <c r="N124" s="48">
        <v>383582746.68000001</v>
      </c>
    </row>
    <row r="125" spans="2:17" x14ac:dyDescent="0.35">
      <c r="B125" s="5"/>
      <c r="C125" s="5" t="s">
        <v>266</v>
      </c>
      <c r="F125" s="47">
        <v>384554670.81999999</v>
      </c>
      <c r="I125" s="22"/>
      <c r="J125" s="43"/>
      <c r="M125" s="7"/>
      <c r="N125" s="48">
        <f>+K121-N124</f>
        <v>971924.1400000453</v>
      </c>
    </row>
    <row r="126" spans="2:17" x14ac:dyDescent="0.35">
      <c r="B126" s="5"/>
      <c r="C126" s="5"/>
      <c r="F126" s="49"/>
      <c r="I126" s="22"/>
      <c r="J126" s="43"/>
      <c r="M126" s="7"/>
    </row>
    <row r="127" spans="2:17" ht="18.75" thickBot="1" x14ac:dyDescent="0.4">
      <c r="B127" s="5"/>
      <c r="C127" s="50" t="s">
        <v>267</v>
      </c>
      <c r="F127" s="51">
        <f>+F125-F124</f>
        <v>971924.13999998569</v>
      </c>
      <c r="I127" s="22"/>
      <c r="J127" s="43"/>
      <c r="M127" s="7"/>
      <c r="N127" s="48"/>
    </row>
    <row r="128" spans="2:17" ht="18.75" thickTop="1" x14ac:dyDescent="0.35">
      <c r="B128" s="5"/>
      <c r="C128" s="29"/>
      <c r="D128" s="30"/>
      <c r="E128" s="30"/>
      <c r="F128" s="31"/>
      <c r="I128" s="22"/>
      <c r="J128" s="43"/>
      <c r="M128" s="7"/>
      <c r="N128" s="48">
        <f>668365.49+303558.65</f>
        <v>971924.14</v>
      </c>
    </row>
    <row r="129" spans="2:13" x14ac:dyDescent="0.35">
      <c r="B129" s="5"/>
      <c r="I129" s="22"/>
      <c r="J129" s="43"/>
      <c r="M129" s="7"/>
    </row>
    <row r="130" spans="2:13" x14ac:dyDescent="0.35">
      <c r="B130" s="5"/>
      <c r="C130" s="52" t="s">
        <v>268</v>
      </c>
      <c r="D130" s="53"/>
      <c r="E130" s="53"/>
      <c r="F130" s="54"/>
      <c r="I130" s="22"/>
      <c r="J130" s="43"/>
      <c r="K130" s="43"/>
      <c r="L130" s="43"/>
      <c r="M130" s="7"/>
    </row>
    <row r="131" spans="2:13" x14ac:dyDescent="0.35">
      <c r="B131" s="5"/>
      <c r="C131" s="55"/>
      <c r="D131" s="56"/>
      <c r="E131" s="56"/>
      <c r="F131" s="57"/>
      <c r="I131" s="22"/>
      <c r="J131" s="43"/>
      <c r="K131" s="43"/>
      <c r="L131" s="43"/>
      <c r="M131" s="7"/>
    </row>
    <row r="132" spans="2:13" x14ac:dyDescent="0.35">
      <c r="B132" s="5"/>
      <c r="C132" s="5" t="s">
        <v>269</v>
      </c>
      <c r="F132" s="49">
        <v>303558.65000000002</v>
      </c>
      <c r="I132" s="22"/>
      <c r="J132" s="43"/>
      <c r="K132" s="43"/>
      <c r="L132" s="43"/>
      <c r="M132" s="7"/>
    </row>
    <row r="133" spans="2:13" x14ac:dyDescent="0.35">
      <c r="B133" s="5"/>
      <c r="C133" s="5" t="s">
        <v>270</v>
      </c>
      <c r="F133" s="49">
        <v>668365.49</v>
      </c>
      <c r="H133" s="58"/>
      <c r="I133" s="22"/>
      <c r="J133" s="43"/>
      <c r="K133" s="43"/>
      <c r="L133" s="43"/>
      <c r="M133" s="7"/>
    </row>
    <row r="134" spans="2:13" x14ac:dyDescent="0.35">
      <c r="B134" s="5"/>
      <c r="C134" s="5"/>
      <c r="F134" s="49"/>
      <c r="I134" s="22"/>
      <c r="J134" s="43"/>
      <c r="K134" s="43"/>
      <c r="L134" s="43"/>
      <c r="M134" s="7"/>
    </row>
    <row r="135" spans="2:13" ht="18.75" thickBot="1" x14ac:dyDescent="0.4">
      <c r="B135" s="5"/>
      <c r="C135" s="50" t="s">
        <v>267</v>
      </c>
      <c r="F135" s="51">
        <f>+F132+F133</f>
        <v>971924.14</v>
      </c>
      <c r="I135" s="22"/>
      <c r="J135" s="43"/>
      <c r="K135" s="43"/>
      <c r="L135" s="43"/>
      <c r="M135" s="7"/>
    </row>
    <row r="136" spans="2:13" ht="18.75" thickTop="1" x14ac:dyDescent="0.35">
      <c r="B136" s="5"/>
      <c r="C136" s="29"/>
      <c r="D136" s="30"/>
      <c r="E136" s="30"/>
      <c r="F136" s="31"/>
      <c r="I136" s="22"/>
      <c r="J136" s="43"/>
      <c r="K136" s="43"/>
      <c r="L136" s="43"/>
      <c r="M136" s="7"/>
    </row>
    <row r="137" spans="2:13" x14ac:dyDescent="0.35">
      <c r="B137" s="5"/>
      <c r="I137" s="22"/>
      <c r="J137" s="43"/>
      <c r="K137" s="43"/>
      <c r="L137" s="43"/>
      <c r="M137" s="7"/>
    </row>
    <row r="138" spans="2:13" x14ac:dyDescent="0.35">
      <c r="B138" s="5"/>
      <c r="M138" s="7"/>
    </row>
    <row r="139" spans="2:13" x14ac:dyDescent="0.35">
      <c r="B139" s="5"/>
      <c r="M139" s="7"/>
    </row>
    <row r="140" spans="2:13" x14ac:dyDescent="0.35">
      <c r="B140" s="5"/>
      <c r="C140" s="24" t="s">
        <v>23</v>
      </c>
      <c r="D140" s="24"/>
      <c r="E140" s="24"/>
      <c r="H140" s="25" t="s">
        <v>24</v>
      </c>
      <c r="J140" s="24" t="s">
        <v>24</v>
      </c>
      <c r="K140" s="24"/>
      <c r="M140" s="7"/>
    </row>
    <row r="141" spans="2:13" x14ac:dyDescent="0.35">
      <c r="B141" s="5"/>
      <c r="C141" s="26" t="s">
        <v>25</v>
      </c>
      <c r="D141" s="26"/>
      <c r="E141" s="26"/>
      <c r="H141" s="27" t="s">
        <v>26</v>
      </c>
      <c r="J141" s="26" t="s">
        <v>27</v>
      </c>
      <c r="K141" s="26"/>
      <c r="M141" s="7"/>
    </row>
    <row r="142" spans="2:13" x14ac:dyDescent="0.35">
      <c r="B142" s="29"/>
      <c r="C142" s="59" t="s">
        <v>28</v>
      </c>
      <c r="D142" s="59"/>
      <c r="E142" s="59"/>
      <c r="F142" s="30"/>
      <c r="G142" s="30"/>
      <c r="H142" s="60" t="s">
        <v>29</v>
      </c>
      <c r="I142" s="30"/>
      <c r="J142" s="59" t="s">
        <v>30</v>
      </c>
      <c r="K142" s="59"/>
      <c r="L142" s="30"/>
      <c r="M142" s="31"/>
    </row>
    <row r="143" spans="2:13" x14ac:dyDescent="0.35">
      <c r="B143" s="29"/>
      <c r="C143" s="30"/>
      <c r="D143" s="30"/>
      <c r="E143" s="30"/>
      <c r="F143" s="30"/>
      <c r="G143" s="30"/>
      <c r="H143" s="30"/>
      <c r="I143" s="30"/>
      <c r="J143" s="30"/>
      <c r="K143" s="30"/>
      <c r="L143" s="30"/>
      <c r="M143" s="31"/>
    </row>
    <row r="144" spans="2:13" x14ac:dyDescent="0.35">
      <c r="B144" s="1"/>
      <c r="C144" s="2"/>
      <c r="D144" s="2"/>
      <c r="E144" s="2"/>
      <c r="F144" s="2"/>
      <c r="G144" s="2"/>
      <c r="H144" s="2"/>
      <c r="I144" s="2"/>
      <c r="J144" s="2"/>
      <c r="K144" s="2"/>
      <c r="L144" s="2"/>
      <c r="M144" s="3"/>
    </row>
    <row r="145" spans="2:13" x14ac:dyDescent="0.35">
      <c r="B145" s="5"/>
      <c r="C145" s="6" t="s">
        <v>0</v>
      </c>
      <c r="D145" s="6"/>
      <c r="E145" s="6"/>
      <c r="F145" s="6"/>
      <c r="G145" s="6"/>
      <c r="H145" s="6"/>
      <c r="I145" s="6"/>
      <c r="J145" s="6"/>
      <c r="K145" s="6"/>
      <c r="L145" s="6"/>
      <c r="M145" s="7"/>
    </row>
    <row r="146" spans="2:13" x14ac:dyDescent="0.35">
      <c r="B146" s="5"/>
      <c r="C146" s="6" t="s">
        <v>1</v>
      </c>
      <c r="D146" s="6"/>
      <c r="E146" s="6"/>
      <c r="F146" s="6"/>
      <c r="G146" s="6"/>
      <c r="H146" s="6"/>
      <c r="I146" s="6"/>
      <c r="J146" s="6"/>
      <c r="K146" s="6"/>
      <c r="L146" s="6"/>
      <c r="M146" s="7"/>
    </row>
    <row r="147" spans="2:13" x14ac:dyDescent="0.35">
      <c r="B147" s="5"/>
      <c r="C147" s="6" t="s">
        <v>2</v>
      </c>
      <c r="D147" s="6"/>
      <c r="E147" s="6"/>
      <c r="F147" s="6"/>
      <c r="G147" s="6"/>
      <c r="H147" s="6"/>
      <c r="I147" s="6"/>
      <c r="J147" s="6"/>
      <c r="K147" s="6"/>
      <c r="L147" s="6"/>
      <c r="M147" s="7"/>
    </row>
    <row r="148" spans="2:13" x14ac:dyDescent="0.35">
      <c r="B148" s="5"/>
      <c r="C148" s="6" t="s">
        <v>271</v>
      </c>
      <c r="D148" s="6"/>
      <c r="E148" s="6"/>
      <c r="F148" s="6"/>
      <c r="G148" s="6"/>
      <c r="H148" s="6"/>
      <c r="I148" s="6"/>
      <c r="J148" s="6"/>
      <c r="K148" s="6"/>
      <c r="L148" s="6"/>
      <c r="M148" s="7"/>
    </row>
    <row r="149" spans="2:13" x14ac:dyDescent="0.35">
      <c r="B149" s="5"/>
      <c r="C149" s="6" t="s">
        <v>272</v>
      </c>
      <c r="D149" s="6"/>
      <c r="E149" s="6"/>
      <c r="F149" s="6"/>
      <c r="G149" s="6"/>
      <c r="H149" s="6"/>
      <c r="I149" s="6"/>
      <c r="J149" s="6"/>
      <c r="K149" s="6"/>
      <c r="L149" s="6"/>
      <c r="M149" s="7"/>
    </row>
    <row r="150" spans="2:13" x14ac:dyDescent="0.35">
      <c r="B150" s="5"/>
      <c r="C150" s="8">
        <f>+C7</f>
        <v>45961</v>
      </c>
      <c r="D150" s="8"/>
      <c r="E150" s="8"/>
      <c r="F150" s="8"/>
      <c r="G150" s="8"/>
      <c r="H150" s="8"/>
      <c r="I150" s="8"/>
      <c r="J150" s="8"/>
      <c r="K150" s="8"/>
      <c r="L150" s="8"/>
      <c r="M150" s="7"/>
    </row>
    <row r="151" spans="2:13" x14ac:dyDescent="0.35">
      <c r="B151" s="5"/>
      <c r="M151" s="7"/>
    </row>
    <row r="152" spans="2:13" ht="54" x14ac:dyDescent="0.35">
      <c r="B152" s="5"/>
      <c r="C152" s="9" t="s">
        <v>4</v>
      </c>
      <c r="D152" s="10" t="s">
        <v>273</v>
      </c>
      <c r="E152" s="9" t="s">
        <v>6</v>
      </c>
      <c r="F152" s="10" t="s">
        <v>7</v>
      </c>
      <c r="G152" s="10" t="s">
        <v>8</v>
      </c>
      <c r="H152" s="9" t="s">
        <v>9</v>
      </c>
      <c r="I152" s="9" t="s">
        <v>10</v>
      </c>
      <c r="J152" s="11" t="s">
        <v>11</v>
      </c>
      <c r="K152" s="11" t="s">
        <v>12</v>
      </c>
      <c r="L152" s="9" t="s">
        <v>13</v>
      </c>
      <c r="M152" s="7"/>
    </row>
    <row r="153" spans="2:13" x14ac:dyDescent="0.35">
      <c r="B153" s="5"/>
      <c r="K153" s="12" t="s">
        <v>14</v>
      </c>
      <c r="L153" s="13">
        <f>+'[1]9-2025'!L179</f>
        <v>205122701.9499999</v>
      </c>
      <c r="M153" s="7"/>
    </row>
    <row r="154" spans="2:13" x14ac:dyDescent="0.35">
      <c r="B154" s="5"/>
      <c r="C154" s="61">
        <v>45933</v>
      </c>
      <c r="D154" s="35" t="s">
        <v>274</v>
      </c>
      <c r="E154" s="16"/>
      <c r="F154" s="34"/>
      <c r="G154" s="34"/>
      <c r="H154" s="18" t="s">
        <v>20</v>
      </c>
      <c r="I154" s="16" t="s">
        <v>275</v>
      </c>
      <c r="J154" s="16"/>
      <c r="K154" s="38">
        <v>100</v>
      </c>
      <c r="L154" s="19">
        <f t="shared" ref="L154:L169" si="2">+L153+J154-K154</f>
        <v>205122601.9499999</v>
      </c>
      <c r="M154" s="7"/>
    </row>
    <row r="155" spans="2:13" x14ac:dyDescent="0.35">
      <c r="B155" s="5"/>
      <c r="C155" s="61">
        <v>45933</v>
      </c>
      <c r="D155" s="35" t="s">
        <v>276</v>
      </c>
      <c r="E155" s="16"/>
      <c r="F155" s="34"/>
      <c r="G155" s="34"/>
      <c r="H155" s="18" t="s">
        <v>20</v>
      </c>
      <c r="I155" s="16" t="s">
        <v>275</v>
      </c>
      <c r="J155" s="16"/>
      <c r="K155" s="38">
        <v>100</v>
      </c>
      <c r="L155" s="19">
        <f t="shared" si="2"/>
        <v>205122501.9499999</v>
      </c>
      <c r="M155" s="7"/>
    </row>
    <row r="156" spans="2:13" ht="36" x14ac:dyDescent="0.35">
      <c r="B156" s="5"/>
      <c r="C156" s="61">
        <v>45933</v>
      </c>
      <c r="D156" s="35" t="s">
        <v>277</v>
      </c>
      <c r="E156" s="16"/>
      <c r="F156" s="34"/>
      <c r="G156" s="34"/>
      <c r="H156" s="36" t="s">
        <v>278</v>
      </c>
      <c r="I156" s="36" t="s">
        <v>279</v>
      </c>
      <c r="J156" s="16"/>
      <c r="K156" s="38">
        <v>12008.41</v>
      </c>
      <c r="L156" s="19">
        <f t="shared" si="2"/>
        <v>205110493.5399999</v>
      </c>
      <c r="M156" s="7"/>
    </row>
    <row r="157" spans="2:13" ht="36" x14ac:dyDescent="0.35">
      <c r="B157" s="5"/>
      <c r="C157" s="61">
        <v>45933</v>
      </c>
      <c r="D157" s="35" t="s">
        <v>280</v>
      </c>
      <c r="E157" s="16"/>
      <c r="F157" s="34"/>
      <c r="G157" s="34"/>
      <c r="H157" s="18" t="s">
        <v>281</v>
      </c>
      <c r="I157" s="36" t="s">
        <v>282</v>
      </c>
      <c r="J157" s="16"/>
      <c r="K157" s="38">
        <v>983.49</v>
      </c>
      <c r="L157" s="19">
        <f t="shared" si="2"/>
        <v>205109510.04999989</v>
      </c>
      <c r="M157" s="7"/>
    </row>
    <row r="158" spans="2:13" ht="36" x14ac:dyDescent="0.35">
      <c r="B158" s="5"/>
      <c r="C158" s="61">
        <v>45933</v>
      </c>
      <c r="D158" s="35" t="s">
        <v>283</v>
      </c>
      <c r="E158" s="16"/>
      <c r="F158" s="34"/>
      <c r="G158" s="34"/>
      <c r="H158" s="18" t="s">
        <v>284</v>
      </c>
      <c r="I158" s="36" t="s">
        <v>285</v>
      </c>
      <c r="J158" s="16"/>
      <c r="K158" s="38">
        <v>836595.61</v>
      </c>
      <c r="L158" s="19">
        <f t="shared" si="2"/>
        <v>204272914.43999988</v>
      </c>
      <c r="M158" s="7"/>
    </row>
    <row r="159" spans="2:13" x14ac:dyDescent="0.35">
      <c r="B159" s="5"/>
      <c r="C159" s="61">
        <v>45933</v>
      </c>
      <c r="D159" s="35" t="s">
        <v>286</v>
      </c>
      <c r="E159" s="16"/>
      <c r="F159" s="34"/>
      <c r="G159" s="34"/>
      <c r="H159" s="18" t="s">
        <v>20</v>
      </c>
      <c r="I159" s="36" t="s">
        <v>275</v>
      </c>
      <c r="J159" s="16"/>
      <c r="K159" s="38">
        <v>100</v>
      </c>
      <c r="L159" s="19">
        <f t="shared" si="2"/>
        <v>204272814.43999988</v>
      </c>
      <c r="M159" s="7"/>
    </row>
    <row r="160" spans="2:13" x14ac:dyDescent="0.35">
      <c r="B160" s="5"/>
      <c r="C160" s="61">
        <v>45933</v>
      </c>
      <c r="D160" s="35" t="s">
        <v>287</v>
      </c>
      <c r="E160" s="16"/>
      <c r="F160" s="34"/>
      <c r="G160" s="34"/>
      <c r="H160" s="18" t="s">
        <v>20</v>
      </c>
      <c r="I160" s="36" t="s">
        <v>275</v>
      </c>
      <c r="J160" s="16"/>
      <c r="K160" s="38">
        <v>100</v>
      </c>
      <c r="L160" s="19">
        <f t="shared" si="2"/>
        <v>204272714.43999988</v>
      </c>
      <c r="M160" s="7"/>
    </row>
    <row r="161" spans="2:13" x14ac:dyDescent="0.35">
      <c r="B161" s="5"/>
      <c r="C161" s="61">
        <v>45933</v>
      </c>
      <c r="D161" s="35" t="s">
        <v>288</v>
      </c>
      <c r="E161" s="16"/>
      <c r="F161" s="34"/>
      <c r="G161" s="34"/>
      <c r="H161" s="18" t="s">
        <v>20</v>
      </c>
      <c r="I161" s="36" t="s">
        <v>275</v>
      </c>
      <c r="J161" s="16"/>
      <c r="K161" s="38">
        <v>100</v>
      </c>
      <c r="L161" s="19">
        <f t="shared" si="2"/>
        <v>204272614.43999988</v>
      </c>
      <c r="M161" s="7"/>
    </row>
    <row r="162" spans="2:13" ht="36" x14ac:dyDescent="0.35">
      <c r="B162" s="5"/>
      <c r="C162" s="61">
        <v>45933</v>
      </c>
      <c r="D162" s="35" t="s">
        <v>289</v>
      </c>
      <c r="E162" s="16"/>
      <c r="F162" s="34"/>
      <c r="G162" s="34"/>
      <c r="H162" s="36" t="s">
        <v>278</v>
      </c>
      <c r="I162" s="36" t="s">
        <v>290</v>
      </c>
      <c r="J162" s="16"/>
      <c r="K162" s="38">
        <v>5310.84</v>
      </c>
      <c r="L162" s="19">
        <f t="shared" si="2"/>
        <v>204267303.59999987</v>
      </c>
      <c r="M162" s="7"/>
    </row>
    <row r="163" spans="2:13" ht="36" x14ac:dyDescent="0.35">
      <c r="B163" s="5"/>
      <c r="C163" s="61">
        <v>45933</v>
      </c>
      <c r="D163" s="35" t="s">
        <v>291</v>
      </c>
      <c r="E163" s="16"/>
      <c r="F163" s="34"/>
      <c r="G163" s="34"/>
      <c r="H163" s="18" t="s">
        <v>292</v>
      </c>
      <c r="I163" s="36" t="s">
        <v>293</v>
      </c>
      <c r="J163" s="16"/>
      <c r="K163" s="38">
        <v>9834.9</v>
      </c>
      <c r="L163" s="19">
        <f t="shared" si="2"/>
        <v>204257468.69999987</v>
      </c>
      <c r="M163" s="7"/>
    </row>
    <row r="164" spans="2:13" x14ac:dyDescent="0.35">
      <c r="B164" s="5"/>
      <c r="C164" s="61">
        <v>45936</v>
      </c>
      <c r="D164" s="35" t="s">
        <v>294</v>
      </c>
      <c r="E164" s="16"/>
      <c r="F164" s="34"/>
      <c r="G164" s="34"/>
      <c r="H164" s="16" t="s">
        <v>18</v>
      </c>
      <c r="I164" s="16" t="s">
        <v>295</v>
      </c>
      <c r="J164" s="16"/>
      <c r="K164" s="38">
        <v>1254.8900000000001</v>
      </c>
      <c r="L164" s="19">
        <f t="shared" si="2"/>
        <v>204256213.80999988</v>
      </c>
      <c r="M164" s="7"/>
    </row>
    <row r="165" spans="2:13" x14ac:dyDescent="0.35">
      <c r="B165" s="5"/>
      <c r="C165" s="61">
        <v>45936</v>
      </c>
      <c r="D165" s="35" t="s">
        <v>296</v>
      </c>
      <c r="E165" s="16"/>
      <c r="F165" s="34"/>
      <c r="G165" s="34"/>
      <c r="H165" s="16" t="s">
        <v>18</v>
      </c>
      <c r="I165" s="16" t="s">
        <v>297</v>
      </c>
      <c r="J165" s="16"/>
      <c r="K165" s="38">
        <v>14.75</v>
      </c>
      <c r="L165" s="19">
        <f t="shared" si="2"/>
        <v>204256199.05999988</v>
      </c>
      <c r="M165" s="7"/>
    </row>
    <row r="166" spans="2:13" x14ac:dyDescent="0.35">
      <c r="B166" s="5"/>
      <c r="C166" s="61">
        <v>45936</v>
      </c>
      <c r="D166" s="35" t="s">
        <v>298</v>
      </c>
      <c r="E166" s="16"/>
      <c r="F166" s="34"/>
      <c r="G166" s="34"/>
      <c r="H166" s="16" t="s">
        <v>18</v>
      </c>
      <c r="I166" s="16" t="s">
        <v>299</v>
      </c>
      <c r="J166" s="16"/>
      <c r="K166" s="38">
        <v>1.48</v>
      </c>
      <c r="L166" s="19">
        <f t="shared" si="2"/>
        <v>204256197.57999989</v>
      </c>
      <c r="M166" s="7"/>
    </row>
    <row r="167" spans="2:13" x14ac:dyDescent="0.35">
      <c r="B167" s="5"/>
      <c r="C167" s="61">
        <v>45936</v>
      </c>
      <c r="D167" s="35" t="s">
        <v>300</v>
      </c>
      <c r="E167" s="16"/>
      <c r="F167" s="34"/>
      <c r="G167" s="34"/>
      <c r="H167" s="16" t="s">
        <v>18</v>
      </c>
      <c r="I167" s="36" t="s">
        <v>301</v>
      </c>
      <c r="J167" s="16"/>
      <c r="K167" s="38">
        <v>18.010000000000002</v>
      </c>
      <c r="L167" s="19">
        <f t="shared" si="2"/>
        <v>204256179.5699999</v>
      </c>
      <c r="M167" s="7"/>
    </row>
    <row r="168" spans="2:13" x14ac:dyDescent="0.35">
      <c r="B168" s="5"/>
      <c r="C168" s="61">
        <v>45936</v>
      </c>
      <c r="D168" s="35" t="s">
        <v>302</v>
      </c>
      <c r="E168" s="16"/>
      <c r="F168" s="34"/>
      <c r="G168" s="34"/>
      <c r="H168" s="16" t="s">
        <v>18</v>
      </c>
      <c r="I168" s="36" t="s">
        <v>303</v>
      </c>
      <c r="J168" s="16"/>
      <c r="K168" s="38">
        <v>7.97</v>
      </c>
      <c r="L168" s="19">
        <f t="shared" si="2"/>
        <v>204256171.5999999</v>
      </c>
      <c r="M168" s="7"/>
    </row>
    <row r="169" spans="2:13" x14ac:dyDescent="0.35">
      <c r="B169" s="5"/>
      <c r="C169" s="61"/>
      <c r="D169" s="35"/>
      <c r="E169" s="16"/>
      <c r="F169" s="34"/>
      <c r="G169" s="34"/>
      <c r="H169" s="18"/>
      <c r="I169" s="37"/>
      <c r="J169" s="16"/>
      <c r="K169" s="38"/>
      <c r="L169" s="19">
        <f t="shared" si="2"/>
        <v>204256171.5999999</v>
      </c>
      <c r="M169" s="7"/>
    </row>
    <row r="170" spans="2:13" ht="18.75" thickBot="1" x14ac:dyDescent="0.4">
      <c r="B170" s="5"/>
      <c r="I170" s="22" t="s">
        <v>22</v>
      </c>
      <c r="J170" s="23">
        <f>+SUM(J154:J169)</f>
        <v>0</v>
      </c>
      <c r="K170" s="23">
        <f>SUM(K154:K169)</f>
        <v>866530.35</v>
      </c>
      <c r="L170" s="23">
        <f>+L169</f>
        <v>204256171.5999999</v>
      </c>
      <c r="M170" s="7"/>
    </row>
    <row r="171" spans="2:13" ht="18.75" thickTop="1" x14ac:dyDescent="0.35">
      <c r="B171" s="5"/>
      <c r="I171" s="22"/>
      <c r="J171" s="62"/>
      <c r="K171" s="62"/>
      <c r="L171" s="62"/>
      <c r="M171" s="7"/>
    </row>
    <row r="172" spans="2:13" x14ac:dyDescent="0.35">
      <c r="B172" s="5"/>
      <c r="I172" s="22"/>
      <c r="J172" s="62"/>
      <c r="K172" s="62"/>
      <c r="L172" s="62"/>
      <c r="M172" s="7"/>
    </row>
    <row r="173" spans="2:13" x14ac:dyDescent="0.35">
      <c r="B173" s="5"/>
      <c r="I173" s="22"/>
      <c r="J173" s="62"/>
      <c r="K173" s="62"/>
      <c r="L173" s="62"/>
      <c r="M173" s="7"/>
    </row>
    <row r="174" spans="2:13" x14ac:dyDescent="0.35">
      <c r="B174" s="5"/>
      <c r="M174" s="7"/>
    </row>
    <row r="175" spans="2:13" x14ac:dyDescent="0.35">
      <c r="B175" s="5"/>
      <c r="M175" s="7"/>
    </row>
    <row r="176" spans="2:13" x14ac:dyDescent="0.35">
      <c r="B176" s="5"/>
      <c r="M176" s="7"/>
    </row>
    <row r="177" spans="2:13" x14ac:dyDescent="0.35">
      <c r="B177" s="5"/>
      <c r="M177" s="7"/>
    </row>
    <row r="178" spans="2:13" x14ac:dyDescent="0.35">
      <c r="B178" s="5"/>
      <c r="M178" s="7"/>
    </row>
    <row r="179" spans="2:13" x14ac:dyDescent="0.35">
      <c r="B179" s="5"/>
      <c r="C179" s="24" t="s">
        <v>23</v>
      </c>
      <c r="D179" s="24"/>
      <c r="E179" s="24"/>
      <c r="H179" s="25" t="s">
        <v>24</v>
      </c>
      <c r="J179" s="24" t="s">
        <v>24</v>
      </c>
      <c r="K179" s="24"/>
      <c r="M179" s="7"/>
    </row>
    <row r="180" spans="2:13" x14ac:dyDescent="0.35">
      <c r="B180" s="5"/>
      <c r="C180" s="26" t="s">
        <v>25</v>
      </c>
      <c r="D180" s="26"/>
      <c r="E180" s="26"/>
      <c r="H180" s="27" t="s">
        <v>26</v>
      </c>
      <c r="J180" s="26" t="s">
        <v>27</v>
      </c>
      <c r="K180" s="26"/>
      <c r="M180" s="7"/>
    </row>
    <row r="181" spans="2:13" x14ac:dyDescent="0.35">
      <c r="B181" s="5"/>
      <c r="C181" s="6" t="s">
        <v>28</v>
      </c>
      <c r="D181" s="6"/>
      <c r="E181" s="6"/>
      <c r="H181" s="28" t="s">
        <v>29</v>
      </c>
      <c r="J181" s="6" t="s">
        <v>30</v>
      </c>
      <c r="K181" s="6"/>
      <c r="M181" s="7"/>
    </row>
    <row r="182" spans="2:13" x14ac:dyDescent="0.35">
      <c r="B182" s="29"/>
      <c r="C182" s="30"/>
      <c r="D182" s="30"/>
      <c r="E182" s="30"/>
      <c r="F182" s="30"/>
      <c r="G182" s="30"/>
      <c r="H182" s="30"/>
      <c r="I182" s="30"/>
      <c r="J182" s="30"/>
      <c r="K182" s="30"/>
      <c r="L182" s="30"/>
      <c r="M182" s="31"/>
    </row>
  </sheetData>
  <mergeCells count="36">
    <mergeCell ref="C180:E180"/>
    <mergeCell ref="J180:K180"/>
    <mergeCell ref="C181:E181"/>
    <mergeCell ref="J181:K181"/>
    <mergeCell ref="C147:L147"/>
    <mergeCell ref="C148:L148"/>
    <mergeCell ref="C149:L149"/>
    <mergeCell ref="C150:L150"/>
    <mergeCell ref="C179:E179"/>
    <mergeCell ref="J179:K179"/>
    <mergeCell ref="C141:E141"/>
    <mergeCell ref="J141:K141"/>
    <mergeCell ref="C142:E142"/>
    <mergeCell ref="J142:K142"/>
    <mergeCell ref="C145:L145"/>
    <mergeCell ref="C146:L146"/>
    <mergeCell ref="C30:L30"/>
    <mergeCell ref="C31:L31"/>
    <mergeCell ref="C32:L32"/>
    <mergeCell ref="C122:F123"/>
    <mergeCell ref="C130:F131"/>
    <mergeCell ref="C140:E140"/>
    <mergeCell ref="J140:K140"/>
    <mergeCell ref="C23:E23"/>
    <mergeCell ref="J23:K23"/>
    <mergeCell ref="C24:E24"/>
    <mergeCell ref="J24:K24"/>
    <mergeCell ref="C28:L28"/>
    <mergeCell ref="C29:L29"/>
    <mergeCell ref="C3:L3"/>
    <mergeCell ref="C4:L4"/>
    <mergeCell ref="C5:L5"/>
    <mergeCell ref="C6:L6"/>
    <mergeCell ref="C7:L7"/>
    <mergeCell ref="C22:E22"/>
    <mergeCell ref="J22:K22"/>
  </mergeCells>
  <pageMargins left="0.70866141732283472" right="0.70866141732283472" top="0.74803149606299213" bottom="0.74803149606299213" header="0.31496062992125984" footer="0.31496062992125984"/>
  <pageSetup paperSize="5" scale="39" orientation="landscape" r:id="rId1"/>
  <rowBreaks count="4" manualBreakCount="4">
    <brk id="26" max="11" man="1"/>
    <brk id="63" max="11" man="1"/>
    <brk id="96" max="11" man="1"/>
    <brk id="142"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A67197B9F63E4439ECC38305FA8EACE" ma:contentTypeVersion="19" ma:contentTypeDescription="Crear nuevo documento." ma:contentTypeScope="" ma:versionID="bbb53ed916530dd0ec9a36dff8542b77">
  <xsd:schema xmlns:xsd="http://www.w3.org/2001/XMLSchema" xmlns:xs="http://www.w3.org/2001/XMLSchema" xmlns:p="http://schemas.microsoft.com/office/2006/metadata/properties" xmlns:ns2="8dbb31fa-c118-4266-b530-fff03941bcda" xmlns:ns3="de894e15-ba27-4bdb-b4b8-8efc34bc9aed" targetNamespace="http://schemas.microsoft.com/office/2006/metadata/properties" ma:root="true" ma:fieldsID="397ac136343a86a1ab9658e2661f291b" ns2:_="" ns3:_="">
    <xsd:import namespace="8dbb31fa-c118-4266-b530-fff03941bcda"/>
    <xsd:import namespace="de894e15-ba27-4bdb-b4b8-8efc34bc9ae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LengthInSecond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bb31fa-c118-4266-b530-fff03941bcda"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cc83801-0f8f-45ff-b7e9-4730d4be988a}" ma:internalName="TaxCatchAll" ma:showField="CatchAllData" ma:web="8dbb31fa-c118-4266-b530-fff03941bcd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894e15-ba27-4bdb-b4b8-8efc34bc9ae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dfed123-6d25-4f8d-9a79-53e780515e3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894e15-ba27-4bdb-b4b8-8efc34bc9aed">
      <Terms xmlns="http://schemas.microsoft.com/office/infopath/2007/PartnerControls"/>
    </lcf76f155ced4ddcb4097134ff3c332f>
    <TaxCatchAll xmlns="8dbb31fa-c118-4266-b530-fff03941bcda" xsi:nil="true"/>
  </documentManagement>
</p:properties>
</file>

<file path=customXml/itemProps1.xml><?xml version="1.0" encoding="utf-8"?>
<ds:datastoreItem xmlns:ds="http://schemas.openxmlformats.org/officeDocument/2006/customXml" ds:itemID="{151B8649-DB72-487F-BA3B-AD2DF02FAEA2}"/>
</file>

<file path=customXml/itemProps2.xml><?xml version="1.0" encoding="utf-8"?>
<ds:datastoreItem xmlns:ds="http://schemas.openxmlformats.org/officeDocument/2006/customXml" ds:itemID="{153BD3DD-F49D-41CC-9DB7-A894EAA0B598}"/>
</file>

<file path=customXml/itemProps3.xml><?xml version="1.0" encoding="utf-8"?>
<ds:datastoreItem xmlns:ds="http://schemas.openxmlformats.org/officeDocument/2006/customXml" ds:itemID="{222479CB-E804-4B4A-800F-76B49AC5732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10-2025</vt:lpstr>
      <vt:lpstr>'10-2025'!Área_de_impresión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Anyolani Germosén</dc:creator>
  <cp:lastModifiedBy>Anyolani Germosén</cp:lastModifiedBy>
  <dcterms:created xsi:type="dcterms:W3CDTF">2025-11-05T21:49:33Z</dcterms:created>
  <dcterms:modified xsi:type="dcterms:W3CDTF">2025-11-05T21:50:54Z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0x010100CA67197B9F63E4439ECC38305FA8EACE</vt:lpwstr>
  </property>
</Properties>
</file>