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5/CUENTAS POR PAGAR 2025/12. Diciembre/"/>
    </mc:Choice>
  </mc:AlternateContent>
  <xr:revisionPtr revIDLastSave="4972" documentId="8_{C76D270A-2133-49F7-9F35-8FD6B9FFBC29}" xr6:coauthVersionLast="47" xr6:coauthVersionMax="47" xr10:uidLastSave="{9CCB2810-52F8-49AB-A8D6-E37B7ACE75B6}"/>
  <bookViews>
    <workbookView xWindow="-120" yWindow="-120" windowWidth="29040" windowHeight="15840" xr2:uid="{76569F5E-1702-4D62-8063-2448771C9AB9}"/>
  </bookViews>
  <sheets>
    <sheet name="INFORME PAGO A PROVEEDORES  DIC" sheetId="1" r:id="rId1"/>
  </sheets>
  <definedNames>
    <definedName name="_xlnm._FilterDatabase" localSheetId="0" hidden="1">'INFORME PAGO A PROVEEDORES  DIC'!$B$9:$O$227</definedName>
    <definedName name="_xlnm.Print_Area" localSheetId="0">'INFORME PAGO A PROVEEDORES  DIC'!$A$1:$M$234</definedName>
    <definedName name="_xlnm.Print_Titles" localSheetId="0">'INFORME PAGO A PROVEEDORES  DIC'!$1:$9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7" i="1" l="1"/>
  <c r="L227" i="1" l="1"/>
  <c r="J224" i="1"/>
  <c r="M224" i="1" s="1"/>
  <c r="M227" i="1" l="1"/>
  <c r="L224" i="1"/>
  <c r="I224" i="1" s="1"/>
  <c r="J226" i="1" l="1"/>
  <c r="L226" i="1" s="1"/>
  <c r="I226" i="1" l="1"/>
  <c r="M226" i="1"/>
  <c r="J66" i="1" l="1"/>
  <c r="J214" i="1"/>
  <c r="J211" i="1"/>
  <c r="L211" i="1" s="1"/>
  <c r="J210" i="1"/>
  <c r="L210" i="1" s="1"/>
  <c r="J209" i="1"/>
  <c r="J212" i="1"/>
  <c r="L212" i="1" s="1"/>
  <c r="J194" i="1"/>
  <c r="L194" i="1" s="1"/>
  <c r="L116" i="1"/>
  <c r="I116" i="1" s="1"/>
  <c r="M116" i="1"/>
  <c r="L117" i="1"/>
  <c r="I117" i="1" s="1"/>
  <c r="J132" i="1"/>
  <c r="M132" i="1" s="1"/>
  <c r="J195" i="1"/>
  <c r="J222" i="1"/>
  <c r="L222" i="1" s="1"/>
  <c r="J213" i="1"/>
  <c r="M213" i="1" s="1"/>
  <c r="J215" i="1"/>
  <c r="M215" i="1" s="1"/>
  <c r="J216" i="1"/>
  <c r="J217" i="1"/>
  <c r="L217" i="1" s="1"/>
  <c r="J223" i="1"/>
  <c r="M223" i="1" s="1"/>
  <c r="J225" i="1"/>
  <c r="M225" i="1" s="1"/>
  <c r="J112" i="1"/>
  <c r="L112" i="1" s="1"/>
  <c r="J113" i="1"/>
  <c r="L113" i="1" s="1"/>
  <c r="J114" i="1"/>
  <c r="I113" i="1" l="1"/>
  <c r="I212" i="1"/>
  <c r="L114" i="1"/>
  <c r="I114" i="1" s="1"/>
  <c r="L216" i="1"/>
  <c r="I216" i="1" s="1"/>
  <c r="L195" i="1"/>
  <c r="I195" i="1" s="1"/>
  <c r="L209" i="1"/>
  <c r="I209" i="1" s="1"/>
  <c r="L214" i="1"/>
  <c r="I214" i="1" s="1"/>
  <c r="I217" i="1"/>
  <c r="I222" i="1"/>
  <c r="I194" i="1"/>
  <c r="I210" i="1"/>
  <c r="I112" i="1"/>
  <c r="I211" i="1"/>
  <c r="M214" i="1"/>
  <c r="M211" i="1"/>
  <c r="M210" i="1"/>
  <c r="M209" i="1"/>
  <c r="M212" i="1"/>
  <c r="M194" i="1"/>
  <c r="M195" i="1"/>
  <c r="L223" i="1"/>
  <c r="L213" i="1"/>
  <c r="I213" i="1" s="1"/>
  <c r="L225" i="1"/>
  <c r="I225" i="1" s="1"/>
  <c r="L215" i="1"/>
  <c r="I215" i="1" s="1"/>
  <c r="L132" i="1"/>
  <c r="I132" i="1" s="1"/>
  <c r="M216" i="1"/>
  <c r="M217" i="1"/>
  <c r="M222" i="1"/>
  <c r="M117" i="1"/>
  <c r="J10" i="1" l="1"/>
  <c r="L10" i="1" l="1"/>
  <c r="I10" i="1" s="1"/>
  <c r="M10" i="1"/>
  <c r="J140" i="1" l="1"/>
  <c r="L140" i="1" l="1"/>
  <c r="I140" i="1" s="1"/>
  <c r="M140" i="1"/>
  <c r="J138" i="1"/>
  <c r="L137" i="1"/>
  <c r="I137" i="1" s="1"/>
  <c r="M137" i="1"/>
  <c r="L136" i="1"/>
  <c r="I136" i="1" s="1"/>
  <c r="M136" i="1"/>
  <c r="L138" i="1" l="1"/>
  <c r="I138" i="1" s="1"/>
  <c r="M138" i="1"/>
  <c r="J134" i="1" l="1"/>
  <c r="J130" i="1"/>
  <c r="J127" i="1"/>
  <c r="J119" i="1"/>
  <c r="J118" i="1"/>
  <c r="L127" i="1" l="1"/>
  <c r="I127" i="1" s="1"/>
  <c r="L130" i="1"/>
  <c r="I130" i="1" s="1"/>
  <c r="L119" i="1"/>
  <c r="I119" i="1" s="1"/>
  <c r="L118" i="1"/>
  <c r="I118" i="1" s="1"/>
  <c r="L134" i="1"/>
  <c r="I134" i="1" s="1"/>
  <c r="M134" i="1"/>
  <c r="M130" i="1"/>
  <c r="M127" i="1"/>
  <c r="M119" i="1"/>
  <c r="M118" i="1"/>
  <c r="J126" i="1"/>
  <c r="J74" i="1"/>
  <c r="L126" i="1" l="1"/>
  <c r="I126" i="1" s="1"/>
  <c r="M126" i="1"/>
  <c r="L38" i="1"/>
  <c r="I38" i="1" s="1"/>
  <c r="M38" i="1"/>
  <c r="J99" i="1" l="1"/>
  <c r="L99" i="1" l="1"/>
  <c r="I99" i="1" s="1"/>
  <c r="M99" i="1"/>
  <c r="J100" i="1" l="1"/>
  <c r="L100" i="1" l="1"/>
  <c r="I100" i="1" s="1"/>
  <c r="M100" i="1"/>
  <c r="G76" i="1" l="1"/>
  <c r="J76" i="1" s="1"/>
  <c r="G16" i="1"/>
  <c r="G228" i="1" s="1"/>
  <c r="L74" i="1"/>
  <c r="I74" i="1" s="1"/>
  <c r="J16" i="1" l="1"/>
  <c r="M76" i="1"/>
  <c r="L76" i="1"/>
  <c r="I76" i="1" s="1"/>
  <c r="L16" i="1" l="1"/>
  <c r="I16" i="1" s="1"/>
  <c r="J44" i="1"/>
  <c r="J45" i="1"/>
  <c r="J48" i="1"/>
  <c r="J49" i="1"/>
  <c r="J50" i="1"/>
  <c r="J54" i="1"/>
  <c r="J52" i="1"/>
  <c r="J55" i="1"/>
  <c r="J46" i="1"/>
  <c r="J56" i="1"/>
  <c r="J57" i="1"/>
  <c r="J58" i="1"/>
  <c r="J47" i="1"/>
  <c r="J62" i="1"/>
  <c r="J51" i="1"/>
  <c r="J43" i="1"/>
  <c r="J53" i="1"/>
  <c r="J59" i="1"/>
  <c r="J61" i="1"/>
  <c r="J60" i="1"/>
  <c r="J63" i="1"/>
  <c r="J106" i="1"/>
  <c r="J67" i="1"/>
  <c r="J26" i="1"/>
  <c r="J40" i="1"/>
  <c r="J42" i="1"/>
  <c r="J34" i="1"/>
  <c r="J80" i="1"/>
  <c r="J78" i="1"/>
  <c r="J79" i="1"/>
  <c r="J81" i="1"/>
  <c r="J82" i="1"/>
  <c r="J83" i="1"/>
  <c r="J84" i="1"/>
  <c r="J86" i="1"/>
  <c r="J88" i="1"/>
  <c r="J87" i="1"/>
  <c r="J75" i="1"/>
  <c r="J17" i="1"/>
  <c r="J33" i="1"/>
  <c r="J65" i="1"/>
  <c r="J23" i="1"/>
  <c r="J24" i="1"/>
  <c r="J72" i="1"/>
  <c r="J18" i="1"/>
  <c r="J68" i="1"/>
  <c r="J32" i="1"/>
  <c r="J27" i="1"/>
  <c r="J28" i="1"/>
  <c r="J29" i="1"/>
  <c r="J30" i="1"/>
  <c r="J39" i="1"/>
  <c r="J31" i="1"/>
  <c r="J36" i="1"/>
  <c r="J37" i="1"/>
  <c r="J109" i="1"/>
  <c r="J103" i="1"/>
  <c r="J91" i="1"/>
  <c r="J93" i="1"/>
  <c r="J102" i="1"/>
  <c r="J98" i="1"/>
  <c r="J64" i="1"/>
  <c r="J41" i="1"/>
  <c r="J77" i="1"/>
  <c r="J69" i="1"/>
  <c r="J70" i="1"/>
  <c r="J22" i="1"/>
  <c r="J147" i="1"/>
  <c r="J153" i="1"/>
  <c r="J154" i="1"/>
  <c r="J155" i="1"/>
  <c r="J156" i="1"/>
  <c r="J176" i="1"/>
  <c r="J177" i="1"/>
  <c r="J178" i="1"/>
  <c r="J179" i="1"/>
  <c r="J180" i="1"/>
  <c r="J181" i="1"/>
  <c r="J182" i="1"/>
  <c r="J193" i="1"/>
  <c r="J183" i="1"/>
  <c r="J184" i="1"/>
  <c r="J185" i="1"/>
  <c r="J186" i="1"/>
  <c r="J187" i="1"/>
  <c r="J188" i="1"/>
  <c r="J189" i="1"/>
  <c r="J190" i="1"/>
  <c r="J191" i="1"/>
  <c r="J161" i="1"/>
  <c r="J159" i="1"/>
  <c r="J160" i="1"/>
  <c r="J163" i="1"/>
  <c r="J165" i="1"/>
  <c r="J162" i="1"/>
  <c r="J169" i="1"/>
  <c r="J170" i="1"/>
  <c r="J175" i="1"/>
  <c r="J192" i="1"/>
  <c r="J196" i="1"/>
  <c r="J197" i="1"/>
  <c r="J198" i="1"/>
  <c r="J199" i="1"/>
  <c r="J200" i="1"/>
  <c r="J201" i="1"/>
  <c r="J202" i="1"/>
  <c r="J203" i="1"/>
  <c r="J204" i="1"/>
  <c r="J205" i="1"/>
  <c r="J206" i="1"/>
  <c r="J11" i="1"/>
  <c r="J12" i="1"/>
  <c r="J13" i="1"/>
  <c r="J14" i="1"/>
  <c r="J15" i="1"/>
  <c r="J19" i="1"/>
  <c r="J20" i="1"/>
  <c r="J21" i="1"/>
  <c r="J25" i="1"/>
  <c r="J35" i="1"/>
  <c r="J135" i="1"/>
  <c r="J124" i="1"/>
  <c r="J171" i="1"/>
  <c r="J172" i="1"/>
  <c r="J173" i="1"/>
  <c r="J174" i="1"/>
  <c r="J168" i="1"/>
  <c r="J125" i="1"/>
  <c r="J129" i="1"/>
  <c r="J158" i="1"/>
  <c r="J167" i="1"/>
  <c r="J145" i="1"/>
  <c r="J146" i="1"/>
  <c r="J122" i="1"/>
  <c r="J121" i="1"/>
  <c r="J166" i="1"/>
  <c r="J139" i="1"/>
  <c r="J108" i="1"/>
  <c r="J150" i="1"/>
  <c r="J131" i="1"/>
  <c r="J149" i="1"/>
  <c r="J142" i="1"/>
  <c r="J143" i="1"/>
  <c r="J144" i="1"/>
  <c r="J128" i="1"/>
  <c r="J151" i="1"/>
  <c r="J105" i="1"/>
  <c r="J148" i="1"/>
  <c r="J207" i="1"/>
  <c r="J133" i="1"/>
  <c r="J220" i="1"/>
  <c r="J71" i="1"/>
  <c r="J73" i="1"/>
  <c r="J85" i="1"/>
  <c r="J89" i="1"/>
  <c r="J90" i="1"/>
  <c r="J92" i="1"/>
  <c r="J218" i="1"/>
  <c r="J219" i="1"/>
  <c r="J123" i="1"/>
  <c r="J120" i="1"/>
  <c r="J208" i="1"/>
  <c r="J164" i="1"/>
  <c r="J157" i="1"/>
  <c r="J152" i="1"/>
  <c r="J141" i="1"/>
  <c r="J104" i="1"/>
  <c r="J111" i="1"/>
  <c r="J107" i="1"/>
  <c r="J221" i="1"/>
  <c r="J94" i="1"/>
  <c r="J96" i="1"/>
  <c r="J95" i="1"/>
  <c r="J97" i="1"/>
  <c r="J101" i="1"/>
  <c r="J110" i="1"/>
  <c r="M112" i="1"/>
  <c r="J228" i="1" l="1"/>
  <c r="M95" i="1"/>
  <c r="L104" i="1"/>
  <c r="I104" i="1" s="1"/>
  <c r="L219" i="1"/>
  <c r="I219" i="1" s="1"/>
  <c r="L220" i="1"/>
  <c r="I220" i="1" s="1"/>
  <c r="L143" i="1"/>
  <c r="I143" i="1" s="1"/>
  <c r="L121" i="1"/>
  <c r="I121" i="1" s="1"/>
  <c r="L168" i="1"/>
  <c r="I168" i="1" s="1"/>
  <c r="L35" i="1"/>
  <c r="I35" i="1" s="1"/>
  <c r="L12" i="1"/>
  <c r="I12" i="1" s="1"/>
  <c r="L200" i="1"/>
  <c r="I200" i="1" s="1"/>
  <c r="L169" i="1"/>
  <c r="I169" i="1" s="1"/>
  <c r="L160" i="1"/>
  <c r="I160" i="1" s="1"/>
  <c r="L187" i="1"/>
  <c r="I187" i="1" s="1"/>
  <c r="L180" i="1"/>
  <c r="I180" i="1" s="1"/>
  <c r="L153" i="1"/>
  <c r="I153" i="1" s="1"/>
  <c r="L98" i="1"/>
  <c r="I98" i="1" s="1"/>
  <c r="L93" i="1"/>
  <c r="I93" i="1" s="1"/>
  <c r="L39" i="1"/>
  <c r="I39" i="1" s="1"/>
  <c r="L27" i="1"/>
  <c r="I27" i="1" s="1"/>
  <c r="L72" i="1"/>
  <c r="I72" i="1" s="1"/>
  <c r="L33" i="1"/>
  <c r="I33" i="1" s="1"/>
  <c r="L88" i="1"/>
  <c r="I88" i="1" s="1"/>
  <c r="L78" i="1"/>
  <c r="I78" i="1" s="1"/>
  <c r="L40" i="1"/>
  <c r="I40" i="1" s="1"/>
  <c r="L115" i="1"/>
  <c r="I115" i="1" s="1"/>
  <c r="L51" i="1"/>
  <c r="I51" i="1" s="1"/>
  <c r="L58" i="1"/>
  <c r="I58" i="1" s="1"/>
  <c r="M55" i="1"/>
  <c r="M50" i="1"/>
  <c r="M44" i="1"/>
  <c r="L101" i="1"/>
  <c r="I101" i="1" s="1"/>
  <c r="L96" i="1"/>
  <c r="I96" i="1" s="1"/>
  <c r="M141" i="1"/>
  <c r="M208" i="1"/>
  <c r="M218" i="1"/>
  <c r="M85" i="1"/>
  <c r="M133" i="1"/>
  <c r="M151" i="1"/>
  <c r="M142" i="1"/>
  <c r="M108" i="1"/>
  <c r="M122" i="1"/>
  <c r="M158" i="1"/>
  <c r="M174" i="1"/>
  <c r="M25" i="1"/>
  <c r="M15" i="1"/>
  <c r="M11" i="1"/>
  <c r="M203" i="1"/>
  <c r="M199" i="1"/>
  <c r="M192" i="1"/>
  <c r="M162" i="1"/>
  <c r="L17" i="1"/>
  <c r="I17" i="1" s="1"/>
  <c r="M86" i="1"/>
  <c r="M82" i="1"/>
  <c r="M80" i="1"/>
  <c r="M26" i="1"/>
  <c r="L63" i="1"/>
  <c r="I63" i="1" s="1"/>
  <c r="L59" i="1"/>
  <c r="I59" i="1" s="1"/>
  <c r="L94" i="1"/>
  <c r="I94" i="1" s="1"/>
  <c r="L107" i="1"/>
  <c r="I107" i="1" s="1"/>
  <c r="M152" i="1"/>
  <c r="L189" i="1"/>
  <c r="I189" i="1" s="1"/>
  <c r="L185" i="1"/>
  <c r="I185" i="1" s="1"/>
  <c r="L182" i="1"/>
  <c r="I182" i="1" s="1"/>
  <c r="L178" i="1"/>
  <c r="I178" i="1" s="1"/>
  <c r="L155" i="1"/>
  <c r="I155" i="1" s="1"/>
  <c r="L22" i="1"/>
  <c r="I22" i="1" s="1"/>
  <c r="L41" i="1"/>
  <c r="I41" i="1" s="1"/>
  <c r="L103" i="1"/>
  <c r="I103" i="1" s="1"/>
  <c r="L36" i="1"/>
  <c r="I36" i="1" s="1"/>
  <c r="L29" i="1"/>
  <c r="I29" i="1" s="1"/>
  <c r="L68" i="1"/>
  <c r="I68" i="1" s="1"/>
  <c r="L23" i="1"/>
  <c r="I23" i="1" s="1"/>
  <c r="M75" i="1"/>
  <c r="L60" i="1"/>
  <c r="I60" i="1" s="1"/>
  <c r="L62" i="1"/>
  <c r="I62" i="1" s="1"/>
  <c r="L56" i="1"/>
  <c r="I56" i="1" s="1"/>
  <c r="L54" i="1"/>
  <c r="I54" i="1" s="1"/>
  <c r="L48" i="1"/>
  <c r="I48" i="1" s="1"/>
  <c r="M110" i="1"/>
  <c r="L164" i="1"/>
  <c r="I164" i="1" s="1"/>
  <c r="L89" i="1"/>
  <c r="I89" i="1" s="1"/>
  <c r="M105" i="1"/>
  <c r="L150" i="1"/>
  <c r="I150" i="1" s="1"/>
  <c r="L167" i="1"/>
  <c r="I167" i="1" s="1"/>
  <c r="L171" i="1"/>
  <c r="I171" i="1" s="1"/>
  <c r="L19" i="1"/>
  <c r="I19" i="1" s="1"/>
  <c r="L204" i="1"/>
  <c r="I204" i="1" s="1"/>
  <c r="L196" i="1"/>
  <c r="I196" i="1" s="1"/>
  <c r="L191" i="1"/>
  <c r="I191" i="1" s="1"/>
  <c r="L183" i="1"/>
  <c r="I183" i="1" s="1"/>
  <c r="L176" i="1"/>
  <c r="I176" i="1" s="1"/>
  <c r="L69" i="1"/>
  <c r="I69" i="1" s="1"/>
  <c r="L37" i="1"/>
  <c r="I37" i="1" s="1"/>
  <c r="M97" i="1"/>
  <c r="M111" i="1"/>
  <c r="M157" i="1"/>
  <c r="L123" i="1"/>
  <c r="I123" i="1" s="1"/>
  <c r="M90" i="1"/>
  <c r="M71" i="1"/>
  <c r="M148" i="1"/>
  <c r="L144" i="1"/>
  <c r="I144" i="1" s="1"/>
  <c r="L131" i="1"/>
  <c r="I131" i="1" s="1"/>
  <c r="L166" i="1"/>
  <c r="I166" i="1" s="1"/>
  <c r="L145" i="1"/>
  <c r="I145" i="1" s="1"/>
  <c r="L125" i="1"/>
  <c r="I125" i="1" s="1"/>
  <c r="L172" i="1"/>
  <c r="I172" i="1" s="1"/>
  <c r="L135" i="1"/>
  <c r="I135" i="1" s="1"/>
  <c r="L20" i="1"/>
  <c r="I20" i="1" s="1"/>
  <c r="L13" i="1"/>
  <c r="I13" i="1" s="1"/>
  <c r="L205" i="1"/>
  <c r="I205" i="1" s="1"/>
  <c r="L201" i="1"/>
  <c r="I201" i="1" s="1"/>
  <c r="L197" i="1"/>
  <c r="I197" i="1" s="1"/>
  <c r="L170" i="1"/>
  <c r="I170" i="1" s="1"/>
  <c r="L163" i="1"/>
  <c r="I163" i="1" s="1"/>
  <c r="L161" i="1"/>
  <c r="I161" i="1" s="1"/>
  <c r="L188" i="1"/>
  <c r="I188" i="1" s="1"/>
  <c r="L184" i="1"/>
  <c r="I184" i="1" s="1"/>
  <c r="L181" i="1"/>
  <c r="I181" i="1" s="1"/>
  <c r="L177" i="1"/>
  <c r="I177" i="1" s="1"/>
  <c r="L154" i="1"/>
  <c r="I154" i="1" s="1"/>
  <c r="L70" i="1"/>
  <c r="I70" i="1" s="1"/>
  <c r="L64" i="1"/>
  <c r="I64" i="1" s="1"/>
  <c r="L102" i="1"/>
  <c r="I102" i="1" s="1"/>
  <c r="L109" i="1"/>
  <c r="I109" i="1" s="1"/>
  <c r="L31" i="1"/>
  <c r="I31" i="1" s="1"/>
  <c r="L28" i="1"/>
  <c r="I28" i="1" s="1"/>
  <c r="L18" i="1"/>
  <c r="I18" i="1" s="1"/>
  <c r="L65" i="1"/>
  <c r="I65" i="1" s="1"/>
  <c r="L87" i="1"/>
  <c r="I87" i="1" s="1"/>
  <c r="L83" i="1"/>
  <c r="I83" i="1" s="1"/>
  <c r="L79" i="1"/>
  <c r="I79" i="1" s="1"/>
  <c r="L42" i="1"/>
  <c r="I42" i="1" s="1"/>
  <c r="L106" i="1"/>
  <c r="I106" i="1" s="1"/>
  <c r="M61" i="1"/>
  <c r="L47" i="1"/>
  <c r="I47" i="1" s="1"/>
  <c r="L46" i="1"/>
  <c r="I46" i="1" s="1"/>
  <c r="L45" i="1"/>
  <c r="I45" i="1" s="1"/>
  <c r="L221" i="1"/>
  <c r="I221" i="1" s="1"/>
  <c r="M190" i="1"/>
  <c r="L190" i="1"/>
  <c r="I190" i="1" s="1"/>
  <c r="M186" i="1"/>
  <c r="L186" i="1"/>
  <c r="I186" i="1" s="1"/>
  <c r="M193" i="1"/>
  <c r="L193" i="1"/>
  <c r="I193" i="1" s="1"/>
  <c r="M179" i="1"/>
  <c r="L179" i="1"/>
  <c r="I179" i="1" s="1"/>
  <c r="M156" i="1"/>
  <c r="L156" i="1"/>
  <c r="I156" i="1" s="1"/>
  <c r="M147" i="1"/>
  <c r="L147" i="1"/>
  <c r="I147" i="1" s="1"/>
  <c r="M77" i="1"/>
  <c r="L77" i="1"/>
  <c r="I77" i="1" s="1"/>
  <c r="M91" i="1"/>
  <c r="L91" i="1"/>
  <c r="I91" i="1" s="1"/>
  <c r="M30" i="1"/>
  <c r="L30" i="1"/>
  <c r="I30" i="1" s="1"/>
  <c r="M32" i="1"/>
  <c r="L32" i="1"/>
  <c r="I32" i="1" s="1"/>
  <c r="M24" i="1"/>
  <c r="L24" i="1"/>
  <c r="I24" i="1" s="1"/>
  <c r="L43" i="1"/>
  <c r="I43" i="1" s="1"/>
  <c r="L148" i="1"/>
  <c r="I148" i="1" s="1"/>
  <c r="M150" i="1"/>
  <c r="L133" i="1"/>
  <c r="I133" i="1" s="1"/>
  <c r="L111" i="1"/>
  <c r="I111" i="1" s="1"/>
  <c r="L105" i="1"/>
  <c r="I105" i="1" s="1"/>
  <c r="M144" i="1"/>
  <c r="L61" i="1"/>
  <c r="I61" i="1" s="1"/>
  <c r="L97" i="1"/>
  <c r="I97" i="1" s="1"/>
  <c r="L141" i="1"/>
  <c r="I141" i="1" s="1"/>
  <c r="L157" i="1"/>
  <c r="I157" i="1" s="1"/>
  <c r="M58" i="1"/>
  <c r="L152" i="1"/>
  <c r="I152" i="1" s="1"/>
  <c r="M219" i="1"/>
  <c r="L90" i="1"/>
  <c r="I90" i="1" s="1"/>
  <c r="M46" i="1"/>
  <c r="L44" i="1"/>
  <c r="I44" i="1" s="1"/>
  <c r="M121" i="1"/>
  <c r="L158" i="1"/>
  <c r="I158" i="1" s="1"/>
  <c r="M168" i="1"/>
  <c r="M35" i="1"/>
  <c r="L15" i="1"/>
  <c r="I15" i="1" s="1"/>
  <c r="M12" i="1"/>
  <c r="L203" i="1"/>
  <c r="I203" i="1" s="1"/>
  <c r="M200" i="1"/>
  <c r="L192" i="1"/>
  <c r="I192" i="1" s="1"/>
  <c r="M169" i="1"/>
  <c r="M191" i="1"/>
  <c r="M183" i="1"/>
  <c r="M176" i="1"/>
  <c r="M69" i="1"/>
  <c r="M93" i="1"/>
  <c r="M39" i="1"/>
  <c r="M72" i="1"/>
  <c r="L86" i="1"/>
  <c r="I86" i="1" s="1"/>
  <c r="L80" i="1"/>
  <c r="I80" i="1" s="1"/>
  <c r="M40" i="1"/>
  <c r="M113" i="1"/>
  <c r="M164" i="1"/>
  <c r="M143" i="1"/>
  <c r="M60" i="1"/>
  <c r="L50" i="1"/>
  <c r="I50" i="1" s="1"/>
  <c r="M45" i="1"/>
  <c r="L110" i="1"/>
  <c r="I110" i="1" s="1"/>
  <c r="L218" i="1"/>
  <c r="I218" i="1" s="1"/>
  <c r="L71" i="1"/>
  <c r="I71" i="1" s="1"/>
  <c r="L122" i="1"/>
  <c r="I122" i="1" s="1"/>
  <c r="M167" i="1"/>
  <c r="L174" i="1"/>
  <c r="I174" i="1" s="1"/>
  <c r="M171" i="1"/>
  <c r="L25" i="1"/>
  <c r="I25" i="1" s="1"/>
  <c r="M19" i="1"/>
  <c r="L11" i="1"/>
  <c r="I11" i="1" s="1"/>
  <c r="M204" i="1"/>
  <c r="L199" i="1"/>
  <c r="I199" i="1" s="1"/>
  <c r="M196" i="1"/>
  <c r="L162" i="1"/>
  <c r="I162" i="1" s="1"/>
  <c r="M160" i="1"/>
  <c r="M187" i="1"/>
  <c r="M180" i="1"/>
  <c r="M153" i="1"/>
  <c r="M98" i="1"/>
  <c r="M37" i="1"/>
  <c r="M27" i="1"/>
  <c r="M33" i="1"/>
  <c r="L75" i="1"/>
  <c r="I75" i="1" s="1"/>
  <c r="M88" i="1"/>
  <c r="L82" i="1"/>
  <c r="I82" i="1" s="1"/>
  <c r="M78" i="1"/>
  <c r="L26" i="1"/>
  <c r="I26" i="1" s="1"/>
  <c r="M115" i="1"/>
  <c r="L55" i="1"/>
  <c r="I55" i="1" s="1"/>
  <c r="M107" i="1"/>
  <c r="M123" i="1"/>
  <c r="M89" i="1"/>
  <c r="M220" i="1"/>
  <c r="L151" i="1"/>
  <c r="I151" i="1" s="1"/>
  <c r="M131" i="1"/>
  <c r="M166" i="1"/>
  <c r="M59" i="1"/>
  <c r="M47" i="1"/>
  <c r="M94" i="1"/>
  <c r="L95" i="1"/>
  <c r="I95" i="1" s="1"/>
  <c r="L208" i="1"/>
  <c r="I208" i="1" s="1"/>
  <c r="L142" i="1"/>
  <c r="I142" i="1" s="1"/>
  <c r="M145" i="1"/>
  <c r="M125" i="1"/>
  <c r="M172" i="1"/>
  <c r="M135" i="1"/>
  <c r="M20" i="1"/>
  <c r="M13" i="1"/>
  <c r="M205" i="1"/>
  <c r="M201" i="1"/>
  <c r="M197" i="1"/>
  <c r="M170" i="1"/>
  <c r="M163" i="1"/>
  <c r="M161" i="1"/>
  <c r="M188" i="1"/>
  <c r="M184" i="1"/>
  <c r="M181" i="1"/>
  <c r="M177" i="1"/>
  <c r="M154" i="1"/>
  <c r="M70" i="1"/>
  <c r="M64" i="1"/>
  <c r="M102" i="1"/>
  <c r="M109" i="1"/>
  <c r="M31" i="1"/>
  <c r="M28" i="1"/>
  <c r="M18" i="1"/>
  <c r="M65" i="1"/>
  <c r="M16" i="1"/>
  <c r="M87" i="1"/>
  <c r="M83" i="1"/>
  <c r="M79" i="1"/>
  <c r="M42" i="1"/>
  <c r="M106" i="1"/>
  <c r="M51" i="1"/>
  <c r="L139" i="1"/>
  <c r="I139" i="1" s="1"/>
  <c r="M139" i="1"/>
  <c r="L149" i="1"/>
  <c r="I149" i="1" s="1"/>
  <c r="M149" i="1"/>
  <c r="L73" i="1"/>
  <c r="I73" i="1" s="1"/>
  <c r="M73" i="1"/>
  <c r="M101" i="1"/>
  <c r="M221" i="1"/>
  <c r="M104" i="1"/>
  <c r="L207" i="1"/>
  <c r="I207" i="1" s="1"/>
  <c r="M207" i="1"/>
  <c r="L146" i="1"/>
  <c r="I146" i="1" s="1"/>
  <c r="M146" i="1"/>
  <c r="L129" i="1"/>
  <c r="I129" i="1" s="1"/>
  <c r="M129" i="1"/>
  <c r="L173" i="1"/>
  <c r="I173" i="1" s="1"/>
  <c r="M173" i="1"/>
  <c r="L124" i="1"/>
  <c r="I124" i="1" s="1"/>
  <c r="M124" i="1"/>
  <c r="L21" i="1"/>
  <c r="I21" i="1" s="1"/>
  <c r="M21" i="1"/>
  <c r="L14" i="1"/>
  <c r="I14" i="1" s="1"/>
  <c r="M14" i="1"/>
  <c r="L206" i="1"/>
  <c r="I206" i="1" s="1"/>
  <c r="M206" i="1"/>
  <c r="L202" i="1"/>
  <c r="I202" i="1" s="1"/>
  <c r="M202" i="1"/>
  <c r="L198" i="1"/>
  <c r="I198" i="1" s="1"/>
  <c r="M198" i="1"/>
  <c r="L175" i="1"/>
  <c r="I175" i="1" s="1"/>
  <c r="M175" i="1"/>
  <c r="L165" i="1"/>
  <c r="I165" i="1" s="1"/>
  <c r="M165" i="1"/>
  <c r="L159" i="1"/>
  <c r="I159" i="1" s="1"/>
  <c r="M159" i="1"/>
  <c r="M189" i="1"/>
  <c r="M185" i="1"/>
  <c r="M182" i="1"/>
  <c r="M178" i="1"/>
  <c r="M155" i="1"/>
  <c r="M22" i="1"/>
  <c r="M41" i="1"/>
  <c r="M103" i="1"/>
  <c r="M36" i="1"/>
  <c r="M29" i="1"/>
  <c r="M68" i="1"/>
  <c r="M23" i="1"/>
  <c r="M17" i="1"/>
  <c r="M74" i="1"/>
  <c r="L84" i="1"/>
  <c r="I84" i="1" s="1"/>
  <c r="M84" i="1"/>
  <c r="L81" i="1"/>
  <c r="I81" i="1" s="1"/>
  <c r="M81" i="1"/>
  <c r="L34" i="1"/>
  <c r="I34" i="1" s="1"/>
  <c r="M34" i="1"/>
  <c r="L67" i="1"/>
  <c r="I67" i="1" s="1"/>
  <c r="M67" i="1"/>
  <c r="L92" i="1"/>
  <c r="I92" i="1" s="1"/>
  <c r="M92" i="1"/>
  <c r="M114" i="1"/>
  <c r="M96" i="1"/>
  <c r="L120" i="1"/>
  <c r="I120" i="1" s="1"/>
  <c r="M120" i="1"/>
  <c r="L85" i="1"/>
  <c r="I85" i="1" s="1"/>
  <c r="L128" i="1"/>
  <c r="I128" i="1" s="1"/>
  <c r="M128" i="1"/>
  <c r="L108" i="1"/>
  <c r="I108" i="1" s="1"/>
  <c r="L53" i="1"/>
  <c r="I53" i="1" s="1"/>
  <c r="M53" i="1"/>
  <c r="L52" i="1"/>
  <c r="I52" i="1" s="1"/>
  <c r="M52" i="1"/>
  <c r="L49" i="1"/>
  <c r="I49" i="1" s="1"/>
  <c r="M49" i="1"/>
  <c r="L57" i="1"/>
  <c r="I57" i="1" s="1"/>
  <c r="M57" i="1"/>
  <c r="M63" i="1"/>
  <c r="M43" i="1"/>
  <c r="M62" i="1"/>
  <c r="M56" i="1"/>
  <c r="M54" i="1"/>
  <c r="M48" i="1"/>
  <c r="L228" i="1" l="1"/>
  <c r="N231" i="1" l="1"/>
  <c r="I228" i="1"/>
</calcChain>
</file>

<file path=xl/sharedStrings.xml><?xml version="1.0" encoding="utf-8"?>
<sst xmlns="http://schemas.openxmlformats.org/spreadsheetml/2006/main" count="709" uniqueCount="542">
  <si>
    <t>COMITE EJECUTOR DE INFRAESTRUCTURAS DE ZONAS TURISTICAS CEIZTUR</t>
  </si>
  <si>
    <t>INFORME PAGO A PROVEEDORES</t>
  </si>
  <si>
    <t>ITEM</t>
  </si>
  <si>
    <t>PROVEEDOR</t>
  </si>
  <si>
    <t>CONCEPTO</t>
  </si>
  <si>
    <t>FACTURA No.(NCF)</t>
  </si>
  <si>
    <t>FECHA FACTURA</t>
  </si>
  <si>
    <t>MONTO FACTURADO</t>
  </si>
  <si>
    <t xml:space="preserve">FECHA FIN FACTURA </t>
  </si>
  <si>
    <t>MONTO PAGADO A LA FECHA</t>
  </si>
  <si>
    <t>MONTO PENDIENTE</t>
  </si>
  <si>
    <t>ESTADO (COMPLETO, PENDIENTE Y ATRASADO)3</t>
  </si>
  <si>
    <t>DOC. PAGO</t>
  </si>
  <si>
    <t>FECHA LIB</t>
  </si>
  <si>
    <t>B1500000085</t>
  </si>
  <si>
    <t>Total General</t>
  </si>
  <si>
    <t>Preparado Por</t>
  </si>
  <si>
    <t>Revisado Por</t>
  </si>
  <si>
    <t>Aprobado Por</t>
  </si>
  <si>
    <t>Leidy Hurtado</t>
  </si>
  <si>
    <t>Anyolani Nolasco</t>
  </si>
  <si>
    <t xml:space="preserve">Jose Luis Mañón  </t>
  </si>
  <si>
    <t>Analista y/o Tecnico Financiero</t>
  </si>
  <si>
    <t>Encargada División Contabilidad</t>
  </si>
  <si>
    <t xml:space="preserve"> Encargado Financiero </t>
  </si>
  <si>
    <t>Almacenes Casa Vito, SRL</t>
  </si>
  <si>
    <t>Viamar, SA</t>
  </si>
  <si>
    <t xml:space="preserve">Factura no. 0880. Servicios de mantenimiento de la flotilla vehiucular de la institucion. </t>
  </si>
  <si>
    <t>E450000000880</t>
  </si>
  <si>
    <t xml:space="preserve">Factura no. 0916. Servicios de mantenimiento de la flotilla vehiucular de la institucion. </t>
  </si>
  <si>
    <t>E450000000916</t>
  </si>
  <si>
    <t xml:space="preserve">Factura no. 3417. Servicios de mantenimiento de la flotilla vehiucular de la institucion. </t>
  </si>
  <si>
    <t>E450000003417</t>
  </si>
  <si>
    <t xml:space="preserve">Factura no. 4575. Servicios de mantenimiento de la flotilla vehiucular de la institucion. </t>
  </si>
  <si>
    <t>E450000004575</t>
  </si>
  <si>
    <t xml:space="preserve">Factura no. 6362 . Servicios de mantenimiento de la flotilla vehiucular de la institucion. </t>
  </si>
  <si>
    <t>E450000006362</t>
  </si>
  <si>
    <t xml:space="preserve">Factura no. 6376 . Servicios de mantenimiento de la flotilla vehiucular de la institucion. </t>
  </si>
  <si>
    <t>E450000006376</t>
  </si>
  <si>
    <t xml:space="preserve">Factura no. 6414 . Servicios de mantenimiento de la flotilla vehiucular de la institucion. </t>
  </si>
  <si>
    <t>E450000006414</t>
  </si>
  <si>
    <t xml:space="preserve">Factura no. 6377 . Servicios de mantenimiento de la flotilla vehiucular de la institucion. </t>
  </si>
  <si>
    <t>E450000006377</t>
  </si>
  <si>
    <t xml:space="preserve">Factura no. 6416 . Servicios de mantenimiento de la flotilla vehiucular de la institucion. </t>
  </si>
  <si>
    <t>E450000006416</t>
  </si>
  <si>
    <t xml:space="preserve">Factura no. 1694 . Servicios de mantenimiento de la flotilla vehiucular de la institucion. </t>
  </si>
  <si>
    <t>E450000001694</t>
  </si>
  <si>
    <t xml:space="preserve">Factura no. 7754 . Servicios de mantenimiento de la flotilla vehiucular de la institucion. </t>
  </si>
  <si>
    <t>E450000007754</t>
  </si>
  <si>
    <t xml:space="preserve">Factura no. 7783 . Servicios de mantenimiento de la flotilla vehiucular de la institucion. </t>
  </si>
  <si>
    <t>E450000007783</t>
  </si>
  <si>
    <t xml:space="preserve">Factura no. 7784 . Servicios de mantenimiento de la flotilla vehiucular de la institucion. </t>
  </si>
  <si>
    <t>E450000007784</t>
  </si>
  <si>
    <t xml:space="preserve">Factura no. 2867 . Servicios de mantenimiento de la flotilla vehiucular de la institucion. </t>
  </si>
  <si>
    <t>E450000002867</t>
  </si>
  <si>
    <t xml:space="preserve">Factura no. 7830 . Servicios de mantenimiento de la flotilla vehiucular de la institucion. </t>
  </si>
  <si>
    <t>E450000007830</t>
  </si>
  <si>
    <t xml:space="preserve">Factura no. 6378 . Servicios de mantenimiento de la flotilla vehiucular de la institucion. </t>
  </si>
  <si>
    <t>E450000006378</t>
  </si>
  <si>
    <t xml:space="preserve">Factura no. 0036 . Servicios de mantenimiento de la flotilla vehiucular de la institucion. </t>
  </si>
  <si>
    <t>E450000000036</t>
  </si>
  <si>
    <t xml:space="preserve">Factura no. 7817 . Servicios de mantenimiento de la flotilla vehiucular de la institucion. </t>
  </si>
  <si>
    <t>E450000007817</t>
  </si>
  <si>
    <t xml:space="preserve">Factura no. 7827 . Servicios de mantenimiento de la flotilla vehiucular de la institucion. </t>
  </si>
  <si>
    <t>E450000007827</t>
  </si>
  <si>
    <t xml:space="preserve">Factura no. 7826 . Servicios de mantenimiento de la flotilla vehiucular de la institucion. </t>
  </si>
  <si>
    <t>E450000007826</t>
  </si>
  <si>
    <t xml:space="preserve">Factura no. 7892. Servicios de mantenimiento de la flotilla vehiucular de la institucion. </t>
  </si>
  <si>
    <t>E450000007892</t>
  </si>
  <si>
    <t>Instituto de Fromacion Turistica del Caribe</t>
  </si>
  <si>
    <t>cuadre</t>
  </si>
  <si>
    <t xml:space="preserve">Maderas Tropicaleas, SRL </t>
  </si>
  <si>
    <t>B1500000250</t>
  </si>
  <si>
    <t xml:space="preserve">Bozzetto, SRL </t>
  </si>
  <si>
    <t xml:space="preserve">Factura no. 0020. Estudio Geotecnico Construccion balnerario Las Marias Neyba, Provincia Bahoruco. </t>
  </si>
  <si>
    <t>B1500000020</t>
  </si>
  <si>
    <t>Puertas y Ventanas Peralta y Mancebo, EIRL</t>
  </si>
  <si>
    <t xml:space="preserve">Factura no. 0079. Servicios de instalacion de pano fijo laminado. </t>
  </si>
  <si>
    <t>B1500000079</t>
  </si>
  <si>
    <t>Brothers Brothers RSR Supply Offices, SRL</t>
  </si>
  <si>
    <t>Factura no. 1408. Adquisicion de materiales de oficina para la institucion.</t>
  </si>
  <si>
    <t>B1500001408</t>
  </si>
  <si>
    <t xml:space="preserve">OMX Multiservicios, SRL </t>
  </si>
  <si>
    <t>Factura no. 0632. Adquisicion de toner para uso de la institucion.</t>
  </si>
  <si>
    <t>B1500000632</t>
  </si>
  <si>
    <t>Compu-Office Dominicana, SRL</t>
  </si>
  <si>
    <t xml:space="preserve">Factura no, 1071. Adquisicion de cartuchos y toner para  uso de la institucion. </t>
  </si>
  <si>
    <t>E450000001071</t>
  </si>
  <si>
    <t>Khalicco Investments SRL</t>
  </si>
  <si>
    <t>Factura no. 1574. Adquisicion de rastrillos plasticos para uso del  programa delimpiezas de Playas y Balneareos.</t>
  </si>
  <si>
    <t>B1500001574</t>
  </si>
  <si>
    <t xml:space="preserve">Factura no. 8209  . Servicios de mantenimiento de la flotilla vehiucular de la institucion. </t>
  </si>
  <si>
    <t>E450000008209</t>
  </si>
  <si>
    <t xml:space="preserve">Factura no. 8160  . Servicios de mantenimiento de la flotilla vehiucular de la institucion. </t>
  </si>
  <si>
    <t>E450000008160</t>
  </si>
  <si>
    <t xml:space="preserve">Factura no. 8159  . Servicios de mantenimiento de la flotilla vehiucular de la institucion. </t>
  </si>
  <si>
    <t>E450000008159</t>
  </si>
  <si>
    <t xml:space="preserve">Factura no. 8206  . Servicios de mantenimiento de la flotilla vehiucular de la institucion. </t>
  </si>
  <si>
    <t>E450000008206</t>
  </si>
  <si>
    <t xml:space="preserve">Factura no. 8208  . Servicios de mantenimiento de la flotilla vehiucular de la institucion. </t>
  </si>
  <si>
    <t>E450000008208</t>
  </si>
  <si>
    <t xml:space="preserve">Factura no. 8325  . Servicios de mantenimiento de la flotilla vehiucular de la institucion. </t>
  </si>
  <si>
    <t>E450000008325</t>
  </si>
  <si>
    <t xml:space="preserve">Factura no. 8392  . Servicios de mantenimiento de la flotilla vehiucular de la institucion. </t>
  </si>
  <si>
    <t>E450000008392</t>
  </si>
  <si>
    <t xml:space="preserve">Factura no. 8405  . Servicios de mantenimiento de la flotilla vehiucular de la institucion. </t>
  </si>
  <si>
    <t>E450000008405</t>
  </si>
  <si>
    <t xml:space="preserve">Factura no. 8550 . Servicios de mantenimiento de la flotilla vehiucular de la institucion. </t>
  </si>
  <si>
    <t>E450000008550</t>
  </si>
  <si>
    <t xml:space="preserve">Factura no. 8460 . Servicios de mantenimiento de la flotilla vehiucular de la institucion. </t>
  </si>
  <si>
    <t>E450000008460</t>
  </si>
  <si>
    <t xml:space="preserve">Factura no. 3821 . Servicios de mantenimiento de la flotilla vehiucular de la institucion. </t>
  </si>
  <si>
    <t>B1500003821</t>
  </si>
  <si>
    <t>Comercial Daniel Luciano P, SRL</t>
  </si>
  <si>
    <t xml:space="preserve">Factura no. 3823 . Servicios de mantenimiento de la flotilla vehiucular de la institucion. </t>
  </si>
  <si>
    <t>B1500003823</t>
  </si>
  <si>
    <t xml:space="preserve">Factura no. 3782 . Servicios de mantenimiento de la flotilla vehiucular de la institucion. </t>
  </si>
  <si>
    <t>B1500003782</t>
  </si>
  <si>
    <t xml:space="preserve">Factura no. 3781 . Servicios de mantenimiento de la flotilla vehiucular de la institucion. </t>
  </si>
  <si>
    <t>B1500003781</t>
  </si>
  <si>
    <t xml:space="preserve">Factura no. 3824 . Servicios de mantenimiento de la flotilla vehiucular de la institucion. </t>
  </si>
  <si>
    <t>B1500003824</t>
  </si>
  <si>
    <t>Factura no. 0119. Servicio de mantenimiento barredoras de playas.</t>
  </si>
  <si>
    <t>B1500000119</t>
  </si>
  <si>
    <t>Factura no. 1076. Servicio de almuerzo emresarial para los colaboradores de la institucion.</t>
  </si>
  <si>
    <t>B1500001076</t>
  </si>
  <si>
    <t>Factura no. 1072. Servicio de almuerzo emresarial para los colaboradores de la institucion.</t>
  </si>
  <si>
    <t>B1500001072</t>
  </si>
  <si>
    <t>Factura no. 1073. Servicio de almuerzo emresarial para los colaboradores de la institucion.</t>
  </si>
  <si>
    <t>B1500001073</t>
  </si>
  <si>
    <t>Laboratorio Orbis, SA</t>
  </si>
  <si>
    <t>Factura no. 5037. Servicio de llenado de agua fina botellon de 5gls.</t>
  </si>
  <si>
    <t>B1500005037</t>
  </si>
  <si>
    <t>Consultoria y Servicios Salper, SRL</t>
  </si>
  <si>
    <t>Factura no. 0192. Servicio de fumigacion contra todo tipo de plahas y desinfeccion contra virus y bacterias en la institucion.</t>
  </si>
  <si>
    <t>B1500000192</t>
  </si>
  <si>
    <t>MJP Promotion Group SRL</t>
  </si>
  <si>
    <t>Factura no. 0568. Adquisicion de camisetas azul marino para uso de los brigadistas.</t>
  </si>
  <si>
    <t>B1500000568</t>
  </si>
  <si>
    <t xml:space="preserve">Mytrak Technology, SRL </t>
  </si>
  <si>
    <t>Factura no. 0291. Servicios de plan mensual del GPS.</t>
  </si>
  <si>
    <t>B1500000291</t>
  </si>
  <si>
    <t>Consultoría y Servicios Salper, SRL</t>
  </si>
  <si>
    <t>Pago factura No. 0195, Contratación de Servicio de Fumigación y Desinfección para las Oficinas de la Institución correspondiente al mes de diciembre 2025, según anexos.</t>
  </si>
  <si>
    <t>B1500000195</t>
  </si>
  <si>
    <t>Pago factura no. 0062 Contratacion de servicios de desayunos y almuerzos para los operativos del Programa Nacional de Limpieza de Playas y Balnearios (PNLPB), destinado  a MiPymes (109 desayunos y 127 almuerzos, Zona Este), segun anexos.</t>
  </si>
  <si>
    <t>Producciones Cucalambe, SRL</t>
  </si>
  <si>
    <t>B1500000062</t>
  </si>
  <si>
    <t>E450000000095</t>
  </si>
  <si>
    <t>Pago factura no. 0109. Avance 20% del monto RD%1,516,087.55. Servicio de limpieza de alcantarillas tipo cajón e imbornales en la Av. La Marina, municipio Santa Barbara de Samaná, Provincia Samaná, segun anexos.</t>
  </si>
  <si>
    <t>Pago Factura No. 6453, correspondiente al mes de diciembre 2025, del Seguro Médico de Salud a los empleados del CEIZTUR.</t>
  </si>
  <si>
    <t>Humano Seguros, S.A.</t>
  </si>
  <si>
    <t>E450000006453</t>
  </si>
  <si>
    <t>Comercial Daniel Luciano Paredes, SRL</t>
  </si>
  <si>
    <t>B1500003847</t>
  </si>
  <si>
    <t>B1500003848</t>
  </si>
  <si>
    <t>B1500003849</t>
  </si>
  <si>
    <t>B1500003850</t>
  </si>
  <si>
    <t>Pago facturas No. 3847. Contratación de los Servicios de Mantenimientos preventivos y correctivos en Taller de los Vehículos de la Institución, Dirigido a MIPYMES, según anexos.</t>
  </si>
  <si>
    <t>Pago facturas No. 3848. Contratación de los Servicios de Mantenimientos preventivos y correctivos en Taller de los Vehículos de la Institución, Dirigido a MIPYMES, según anexos.</t>
  </si>
  <si>
    <t>Pago facturas No. 3849. Contratación de los Servicios de Mantenimientos preventivos y correctivos en Taller de los Vehículos de la Institución, Dirigido a MIPYMES, según anexos.</t>
  </si>
  <si>
    <t>Pago facturas No. 3850. Contratación de los Servicios de Mantenimientos preventivos y correctivos en Taller de los Vehículos de la Institución, Dirigido a MIPYMES, según anexos.</t>
  </si>
  <si>
    <t>Pago factura no. 0121. Avance 20% del monto RD$1,053,220.80 por la Contratación de Estudios de  Suelo, destinado a MiPymes, según anexos.</t>
  </si>
  <si>
    <t>Constructora Sol BKJ, SRL</t>
  </si>
  <si>
    <t>B1500000121</t>
  </si>
  <si>
    <t>Pago fact. No.0018 adquisición de Fundas para el Programa Nacional de Limpieza de Playas y Balnearios (PNLPB), destinado a MiPymes</t>
  </si>
  <si>
    <t>Sistemas &amp; Tecnología, SRL</t>
  </si>
  <si>
    <t>E450000000018</t>
  </si>
  <si>
    <t>Pago factura no. 0518. Adquisición de Uniformes para uso de las brigadas del Programa Nacional de Limpieza de Playas y Balnearios (PNLPB) , destinado a MiPymes Mujer, (1,500 gorras y 80 polos), según anexos.</t>
  </si>
  <si>
    <t>Borda 2, SRL</t>
  </si>
  <si>
    <t>B1500000518</t>
  </si>
  <si>
    <t>Pago factura no. 0168 , por concepto de Tramites Legales de Documentos, según anexos.</t>
  </si>
  <si>
    <t>B1500000168</t>
  </si>
  <si>
    <t>Pago avance 20% del monto RD$78,696,150.00 Contrato No. 26-2025; Adquisición de Vehículos para el Programa Nacional de Limpieza de Playas y Balnearios (PNLPB) y Operatividad del CEIZTUR, ITEM 2: Camiones Volteos, segun anexos.</t>
  </si>
  <si>
    <t>N/A</t>
  </si>
  <si>
    <t xml:space="preserve"> </t>
  </si>
  <si>
    <t>Codom, SRL</t>
  </si>
  <si>
    <t>Pago fact. No.0026, Cub. No.15, Proy. No.397, contrato. No.18-2023. Construcción de Plaza Multiuso en el municipio de Santa Cruz, Provincia El Seibo.</t>
  </si>
  <si>
    <t>E450000000026</t>
  </si>
  <si>
    <t>Autocentro Flaver, SRL</t>
  </si>
  <si>
    <t>Pago factura no. 0300. Adquisición de Accesorios para los Vehículos de la Institución, destinado a MiPymes (8 Escalones Laterales), según anexos.</t>
  </si>
  <si>
    <t>B1500000300</t>
  </si>
  <si>
    <t>Maderas Tropicales, SRL</t>
  </si>
  <si>
    <t>Pago factura no. 0252. Avance 20% del monto RD$1,368,800.00. Suministro y colocación de tierra negra en el Malecón Santo Domingo Este, destinado a MiPymes, según anexos.</t>
  </si>
  <si>
    <t>B1500000252</t>
  </si>
  <si>
    <t>B1500000109</t>
  </si>
  <si>
    <t>Implementos y Maquinarias (IMCA), S.A.</t>
  </si>
  <si>
    <t>Pago factura no. 0295. Contratación de Servicio de Mantenimiento general y Reparación por Garantía, de Tractores y Barredoras para la Limpieza de Playas del PNLPB, según anexos.</t>
  </si>
  <si>
    <t>E450000000295</t>
  </si>
  <si>
    <t>Plaza Lama, SA</t>
  </si>
  <si>
    <t>Pago fact. no. 3653 adquisición equipo de Sonido para uso de la institución.</t>
  </si>
  <si>
    <t>E450000013653</t>
  </si>
  <si>
    <t>Pago Factura No. 0085.  Concesión de espacio en edificio de CEI-RD, correspondiente al mes de diciembre 2025,segun anexos.</t>
  </si>
  <si>
    <t>Pago factura No. 0073. Adquisición material gastable de oficina para uso de la Institución (10 resmas papel bond 8¿ x11 timbrado), según anexos.</t>
  </si>
  <si>
    <t>B1500000073</t>
  </si>
  <si>
    <t>MRO Mantenimiento Operación &amp; Reparación, SRL</t>
  </si>
  <si>
    <t>Pago factura no. 1147. Adquisición de Herramientas, Maquinarias e Insumos para los Brigadistas del (PNLPB), destinado a MiPymes (50 Rastrillo de metal, 125 palas de corte y 50 carretillas plasticas), segun anexos.</t>
  </si>
  <si>
    <t>B1500001147</t>
  </si>
  <si>
    <t>Casa Doña Marcia, Cadoma, SRL</t>
  </si>
  <si>
    <t>Pago factura no. 1108. Adquisición de Herramientas, Maquinarias e Insumos para los Brigadistas del (PNLPB), destinado a MiPymes (50 Botas de goma y 1,500 guantes de nitrilo), según anexos.</t>
  </si>
  <si>
    <t>B1500001108</t>
  </si>
  <si>
    <t>D P A AUTO SERVICE SRL</t>
  </si>
  <si>
    <t>Pago factura No.0245, por concepto de Pago deducible correspondiente a la reclamación No.543235, para el vehículo Jeep Toyota Fortuner SRV 4WD 2018,  placa No. G419427, según anexos.</t>
  </si>
  <si>
    <t>B1500000245</t>
  </si>
  <si>
    <t xml:space="preserve">Factura no. 0250. Servicio de mantenimiento y recuperacion de Palmas Cana de 10 pies. </t>
  </si>
  <si>
    <t>Servicios Verdes Especializados, SRL</t>
  </si>
  <si>
    <t>Pago factura no. 0012. Adquisición de Herramientas, Maquinarias e Insumos para los Brigadistas del (PNLPB), destinado a MiPymes. (Aceite 2T 10 40 1/4, Aceite 4T10W 40 1/4 y herbicida agricola), segun anexos.</t>
  </si>
  <si>
    <t>E450000000012</t>
  </si>
  <si>
    <t>Altice Dominicana, SA</t>
  </si>
  <si>
    <t>Pago Factura no. 0521, por los servicios de renta mensual de Internet móvil para las cámaras de vídeo vigilancia instaladas en Playa Macao correspondientes al mes de noviembre y de diciembre 2025, según anexos.</t>
  </si>
  <si>
    <t>E450000020521</t>
  </si>
  <si>
    <t>Pago Factura no. 9647, por los servicios de renta mensual de Internet móvil para las cámaras de vídeo vigilancia instaladas en Playa Macao correspondientes al mes de noviembre  2025, según anexos.</t>
  </si>
  <si>
    <t>E450000019647</t>
  </si>
  <si>
    <t>Wendy's Muebles, SRL</t>
  </si>
  <si>
    <t>Pago factura no. 0812. Adquisición de Estufa Eléctrica para uso de la Institución, destinado a MiPymes, segun anexos</t>
  </si>
  <si>
    <t>B1500000812</t>
  </si>
  <si>
    <t>SERD NET, SRL</t>
  </si>
  <si>
    <t>Pago factura no. 0578. Servicio de Alquiler de Furgón para almacén provisional de los trabajos de restauración del monumento Alcázar de Colon, Ciudad, Colonial, Distrito Nacional (Pago Noviembre y Diciembre).</t>
  </si>
  <si>
    <t>B1500000578</t>
  </si>
  <si>
    <t xml:space="preserve"> Renovación de licencias informática para uso de esta Institución, segun anexos  ( Renovacion PIX4Dmapper)</t>
  </si>
  <si>
    <t>E450000000003</t>
  </si>
  <si>
    <t>Pago factura no. 2642. Confección e instalación de Letreros para Lobby de la Institución, segun anexos.</t>
  </si>
  <si>
    <t>B1500002642</t>
  </si>
  <si>
    <t>Pago factura no. 1654. Servicio para contratación de publicidad en dos periódicos de circulación nacional para Convocatoria de Licitación Pública Nacional Ref. CEIZTUR-CCC-LPN-2025-0005, según anexos.</t>
  </si>
  <si>
    <t>E450000001654</t>
  </si>
  <si>
    <t>Editora Listin Diario, SA</t>
  </si>
  <si>
    <t>Adquisición de Materiales de Refrigeración para uso de la Institución, destinado a MiPymes</t>
  </si>
  <si>
    <t>E450000000291</t>
  </si>
  <si>
    <t>Pago Factura No.8193, Servicios de Renta Mensual de las Flotas del CEIZTUR, correspondiente al mes de noviembre 2025, según anexos.</t>
  </si>
  <si>
    <t>E450000098193</t>
  </si>
  <si>
    <t>Pago Avance 20% del monto RD$3,182,436.40 Contrato No. 30-2025, Estudio de vulnerabilidad Palacio Borgella, Provincia Santo Domungo, segun anexos.</t>
  </si>
  <si>
    <t>Diseños Presupuestos y Construcciones, SRL</t>
  </si>
  <si>
    <t>Seguros Reservas, SA</t>
  </si>
  <si>
    <t>Pago Facturas no. 9603. Inclusión de treinta (30) camiones  volteos a la póliza No. 2-2-502-0262235:Vehículo de Motor y la póliza No. 2-2-503-0262255: Responsabilidad civil, con vigencia 16 de diciembre 2025 hasta 30 de septiembre 2026.</t>
  </si>
  <si>
    <t>Pago Facturas no. 9604. Inclusión de treinta (30) camiones  volteos a la póliza No. 2-2-502-0262235:Vehículo de Motor y la póliza No. 2-2-503-0262255: Responsabilidad civil, con vigencia 16 de diciembre 2025 hasta 30 de septiembre 2026.</t>
  </si>
  <si>
    <t>Pago Facturas no. 9614. Inclusión de treinta (30) camiones  volteos a la póliza No. 2-2-502-0262235:Vehículo de Motor y la póliza No. 2-2-503-0262255: Responsabilidad civil, con vigencia 16 de diciembre 2025 hasta 30 de septiembre 2026.</t>
  </si>
  <si>
    <t>Pago Facturas no. 9616. Inclusión de treinta (30) camiones  volteos a la póliza No. 2-2-502-0262235:Vehículo de Motor y la póliza No. 2-2-503-0262255: Responsabilidad civil, con vigencia 16 de diciembre 2025 hasta 30 de septiembre 2026.</t>
  </si>
  <si>
    <t>E450000009603</t>
  </si>
  <si>
    <t>E450000009604</t>
  </si>
  <si>
    <t>E450000009614</t>
  </si>
  <si>
    <t>E450000009616</t>
  </si>
  <si>
    <t>Santo Domingo Motors Company, SA</t>
  </si>
  <si>
    <t>E450000004991</t>
  </si>
  <si>
    <t>E450000004992</t>
  </si>
  <si>
    <t>E450000004993</t>
  </si>
  <si>
    <t>E450000005000</t>
  </si>
  <si>
    <t>E450000005001</t>
  </si>
  <si>
    <t>E450000005002</t>
  </si>
  <si>
    <t>E450000005003</t>
  </si>
  <si>
    <t>E450000005004</t>
  </si>
  <si>
    <t>E450000005012</t>
  </si>
  <si>
    <t>E450000005014</t>
  </si>
  <si>
    <t>E450000005015</t>
  </si>
  <si>
    <t>E450000005016</t>
  </si>
  <si>
    <t>E450000005017</t>
  </si>
  <si>
    <t>E450000005019</t>
  </si>
  <si>
    <t>E450000005020</t>
  </si>
  <si>
    <t>E450000005041</t>
  </si>
  <si>
    <t>E450000005042</t>
  </si>
  <si>
    <t>Pago facturas por la Contratación de Mantenimiento de la Flotilla Vehicular que se encuentra en Garantía, según anexos.</t>
  </si>
  <si>
    <t>Pago factura no. 4991 por la Contratación de Mantenimiento de la Flotilla Vehicular que se encuentra en Garantía, según anexos.</t>
  </si>
  <si>
    <t>Pago factur no. 4992  por la Contratación de Mantenimiento de la Flotilla Vehicular que se encuentra en Garantía, según anexos.</t>
  </si>
  <si>
    <t>Pago factura no. 4993  por la Contratación de Mantenimiento de la Flotilla Vehicular que se encuentra en Garantía, según anexos.</t>
  </si>
  <si>
    <t>Pago factura no. 5000  por la Contratación de Mantenimiento de la Flotilla Vehicular que se encuentra en Garantía, según anexos.</t>
  </si>
  <si>
    <t>Pago facturas no. 5001  por la Contratación de Mantenimiento de la Flotilla Vehicular que se encuentra en Garantía, según anexos.</t>
  </si>
  <si>
    <t>Pago facturas  por la Contratación de Mantenimiento de la Flotilla Vehicular que se encuentra en Garantía, según anexos.</t>
  </si>
  <si>
    <t>Pago fact. No. 0537, Adquisición servicio de mantenimiento de extintores contra incendios, según anexos.</t>
  </si>
  <si>
    <t>Maxx Extintores, SRL</t>
  </si>
  <si>
    <t>B1500000537</t>
  </si>
  <si>
    <t>Pago factura No. 0065, Adquisición Renovación de Licencias Informática para uso de la Institución,(Renovación SkechUp PRO y la Guis de Análisis de Costo García Simó) según anexos.</t>
  </si>
  <si>
    <t>E450000000065</t>
  </si>
  <si>
    <t>B1500000163</t>
  </si>
  <si>
    <t>Pago Fact. No. 0163, correspondiente al 80% del Servicio de mantenimiento a las estructuras de madera  y Aluzinc Plaza de Vendedores Guayacanes, Municipio de Guayacanes, Provincia San Pedro de Macorís, relanzamiento, según anexos.</t>
  </si>
  <si>
    <t xml:space="preserve">Pago factura no. 0064. Contratación de Servicio de Desayunos y Almuerzos para los Operativos del Programa Nacional de Limpieza de Playas, Balnearios del PNLPB, destinado a MiPymes (420 desayunos y 385 almuerzos Zona Este), segun anexos. </t>
  </si>
  <si>
    <t>B1500000064</t>
  </si>
  <si>
    <t>Pago factura no. 8882  Adquisición de 12 Camiones Volteos  para el Programa Nacional de Limpieza de Playas y Balnearios (PNLPB) y Operatividad del CEIZTUR, segun anexos.</t>
  </si>
  <si>
    <t>E450000008882</t>
  </si>
  <si>
    <t>B1500000056</t>
  </si>
  <si>
    <t>Pago factura no. 0022. Adquisición e Instalación de Equipo de Climatización para Distintas Áreas de la Institución, destinado a MiPymes, según anexos.</t>
  </si>
  <si>
    <t>Refriclima HF, SRL</t>
  </si>
  <si>
    <t>E450000000022</t>
  </si>
  <si>
    <t>Pago factura No. 0056, Renovación de usuario para la red Corsd para uso de la institución, según anexos.</t>
  </si>
  <si>
    <t>B1500001163</t>
  </si>
  <si>
    <t>Pago factura no. 1163. Adquisición de Materiales Ferreteros para Uso de las Diferentes Áreas de la Institución, destinado a MiPymes. (Extensión eléctrica y plafon mineral), según anexos.</t>
  </si>
  <si>
    <t>Pago factura 0061. Contratación de Servicios de Desayunos y Almuerzos para los Operativos del Programa Nacional de Limpieza de Playas y Balnearios(PNLPB), destinado a MiPymes (18 desayunos, Zona Este), según anexos.</t>
  </si>
  <si>
    <t>B1500000061</t>
  </si>
  <si>
    <t>Pago factura no. 0283. Contratación de Servicio de Mantenimiento general y Reparación por Garantía, de Tractores y Barredoras para la Limpieza de Playas del PNLPB, según anexos</t>
  </si>
  <si>
    <t>E450000000283</t>
  </si>
  <si>
    <t>Pago emisión de autorización ambiental de proyecto mediante orden de pago No. AA-25-6436 según anexos.</t>
  </si>
  <si>
    <t>E450000007696</t>
  </si>
  <si>
    <t>E450000008734</t>
  </si>
  <si>
    <t>E450000008753</t>
  </si>
  <si>
    <t>E450000008754</t>
  </si>
  <si>
    <t>E450000008761</t>
  </si>
  <si>
    <t>E450000008764</t>
  </si>
  <si>
    <t>E450000008767</t>
  </si>
  <si>
    <t>E450000008775</t>
  </si>
  <si>
    <t>E450000008776</t>
  </si>
  <si>
    <t>E450000008796</t>
  </si>
  <si>
    <t>E450000008832</t>
  </si>
  <si>
    <t xml:space="preserve">Factura no. 7696 . Servicios de mantenimiento de la flotilla vehiucular de la institucion. </t>
  </si>
  <si>
    <t xml:space="preserve">Factura no. 8734 . Servicios de mantenimiento de la flotilla vehiucular de la institucion. </t>
  </si>
  <si>
    <t xml:space="preserve">Factura no. 8753 . Servicios de mantenimiento de la flotilla vehiucular de la institucion. </t>
  </si>
  <si>
    <t xml:space="preserve">Factura no. 8754 . Servicios de mantenimiento de la flotilla vehiucular de la institucion. </t>
  </si>
  <si>
    <t xml:space="preserve">Factura no. 8761 . Servicios de mantenimiento de la flotilla vehiucular de la institucion. </t>
  </si>
  <si>
    <t xml:space="preserve">Factura no. 8764 . Servicios de mantenimiento de la flotilla vehiucular de la institucion. </t>
  </si>
  <si>
    <t xml:space="preserve">Factura no. 8767 . Servicios de mantenimiento de la flotilla vehiucular de la institucion. </t>
  </si>
  <si>
    <t xml:space="preserve">Factura no. 8775 . Servicios de mantenimiento de la flotilla vehiucular de la institucion. </t>
  </si>
  <si>
    <t xml:space="preserve">Factura no. 8776 . Servicios de mantenimiento de la flotilla vehiucular de la institucion. </t>
  </si>
  <si>
    <t xml:space="preserve">Factura no. 8796 . Servicios de mantenimiento de la flotilla vehiucular de la institucion. </t>
  </si>
  <si>
    <t xml:space="preserve">Factura no. 8832 . Servicios de mantenimiento de la flotilla vehiucular de la institucion. </t>
  </si>
  <si>
    <t xml:space="preserve">Factura no. 3744 . Servicios de mantenimiento de la flotilla vehiucular de la institucion. </t>
  </si>
  <si>
    <t>B1500003744</t>
  </si>
  <si>
    <t>B1500003745</t>
  </si>
  <si>
    <t>B1500003746</t>
  </si>
  <si>
    <t>B1500003747</t>
  </si>
  <si>
    <t>B1500003749</t>
  </si>
  <si>
    <t xml:space="preserve">Factura no. 3745 . Servicios de mantenimiento de la flotilla vehiucular de la institucion. </t>
  </si>
  <si>
    <t xml:space="preserve">Factura no. 3746 . Servicios de mantenimiento de la flotilla vehiucular de la institucion. </t>
  </si>
  <si>
    <t xml:space="preserve">Factura no. 3749 . Servicios de mantenimiento de la flotilla vehiucular de la institucion. </t>
  </si>
  <si>
    <t xml:space="preserve">Factura no. 3747 . Servicios de mantenimiento de la flotilla vehiucular de la institucion. </t>
  </si>
  <si>
    <t>Pago facturas no. 0467. Contratación de Servicio Mantenimiento Correctivo y Preventivo de los sistemas aires acondicionados de la Institución,destinado a MiPymes  (mes de noviembre),según anexos.</t>
  </si>
  <si>
    <t>B1500000467</t>
  </si>
  <si>
    <t>Pago avance 20% del monto RD$27,493,180.66, Contrato No. 21-2025; Remodelación de la Plaza de la Municipalidad, Municipio de Monte Plata, Provincia de Monte Plata, relanzamiento.</t>
  </si>
  <si>
    <t>Portes &amp; Muñoz Constructora, SRL</t>
  </si>
  <si>
    <t>Grupo Marfa, SRL</t>
  </si>
  <si>
    <t>Pago Fact. No. 0003, Cub. No.31 Proy. No.371 ConL No.2-2022; Mejoramiento del Malecón Santo Domingo Este.</t>
  </si>
  <si>
    <t>Pago avanca 20% Suministro e instalación da equipamiento deportivo, Municipio de Cabrera, Provincia Maria Trinidad Sánchez</t>
  </si>
  <si>
    <t>Adamcorp, SRL</t>
  </si>
  <si>
    <t>Pago Fact. No. 0151, Cub. No. 1 Proy. No. 435  Cont. No. 12-2025; Lote 2: Restauración Santuario Nuestra Señora del Agua Santa de Boyá, Distrito Municipal Boyá, Provincia Monte Plata.</t>
  </si>
  <si>
    <t>Allison Construction Group, SRL</t>
  </si>
  <si>
    <t>B1500000151</t>
  </si>
  <si>
    <t>Pago Fact. No. 0631. Servicio para contratación de publicidad en dos periódicos de circulación nacional para Convocatoria de Licitación Pública Nacional Ref CEIZTUR-CCC-LPN-2025-0005, según anexos.</t>
  </si>
  <si>
    <t>E450000000631</t>
  </si>
  <si>
    <t>Pago Fact. No. 1275. Adquisición de Materiales Ferreteros para uso de las Diferentes áreas de la Institución, destinado a Mipymes, según anexos.</t>
  </si>
  <si>
    <t>B&amp;F MERCANTIL, SRL</t>
  </si>
  <si>
    <t>B1500001275</t>
  </si>
  <si>
    <t>E450000007649</t>
  </si>
  <si>
    <t>E450000008537</t>
  </si>
  <si>
    <t>E450000008663</t>
  </si>
  <si>
    <t>E450000008778</t>
  </si>
  <si>
    <t>SMO Mujeres Industriales, SRL</t>
  </si>
  <si>
    <t>Pago factura no. 0061. Contratación Servicio de Desayuno y Almuerzos para los Operativos del Programa Nacional de Limpieza de Playas y Balnearios (PNLPB) Zona Este,destinado a MiPyme, segun anexos.</t>
  </si>
  <si>
    <t xml:space="preserve">Factura no. 76498 . Servicios de mantenimiento de la flotilla vehiucular de la institucion. </t>
  </si>
  <si>
    <t xml:space="preserve">Factura no. 8537 . Servicios de mantenimiento de la flotilla vehiucular de la institucion. </t>
  </si>
  <si>
    <t xml:space="preserve">Factura no. 8663 . Servicios de mantenimiento de la flotilla vehiucular de la institucion. </t>
  </si>
  <si>
    <t xml:space="preserve">Factura no. 8778 . Servicios de mantenimiento de la flotilla vehiucular de la institucion. </t>
  </si>
  <si>
    <t>Pago avance 20% del monto RD$18,000,000.00 Contrato No. 22-2025; Construcción Boulevard Turístico Municipio El Peñón y Fundación, Provincia Barahona. Lote 1: Construcción Boulevard Turístico Municipio El Peñón, provincia Barahona.</t>
  </si>
  <si>
    <t>Skylark Invesmenst, SRL</t>
  </si>
  <si>
    <t>Pago Fact. No. 1216, por concepto de pago por trámites legales, según anexos.</t>
  </si>
  <si>
    <t>Freddy Bolivar De Jesus Almonte Brito</t>
  </si>
  <si>
    <t>B1500001216</t>
  </si>
  <si>
    <t>Pago Factura No.0036, Proy. No.402, Lote 2: Supervisión de la Cub No. 6 del Proyecto No. 401; Construcción de Parque Urbano, Municipio Bajos de Haina, Provincia San Cristóbal, Contrato No. 24-2023.</t>
  </si>
  <si>
    <t>Green Site Ingenieria y Construcción, SRL</t>
  </si>
  <si>
    <t>B1500000036</t>
  </si>
  <si>
    <t>Pago fact. No. 0491; Adquisición de Carpetas con tornillos personalizadas con el nombre de la institución. Según anexos.</t>
  </si>
  <si>
    <t>B1500000491</t>
  </si>
  <si>
    <t>Melgen Diseño &amp; Publicidad, SRL</t>
  </si>
  <si>
    <t>Pago Fact. No. 0486. Adquisición de Sellos, Almohadillas y Tintas para uso de las diferentes áreas de la institución, Destinado a MiPymes, según anexos.</t>
  </si>
  <si>
    <t>B1500000486</t>
  </si>
  <si>
    <t>Pago Fact. No. 0259. Adquisición de Neumáticos para las Unidades Vehiculares de la Institución, según anexos.</t>
  </si>
  <si>
    <t>B1500000259</t>
  </si>
  <si>
    <t>Tablero Global Corp, SRL</t>
  </si>
  <si>
    <t>Pago Fact. No. 0110, Cub. No. 2 Proy. No. 430  Cont. No. 5-2025; Restauracion Edificio de la Direccion Nacional de Patrimonio Monumental (DNPM) Ciudad Colonia, Distrito Nacional.</t>
  </si>
  <si>
    <t>B1500000110</t>
  </si>
  <si>
    <t>B1500000068</t>
  </si>
  <si>
    <t>Pago Fact. No. 0088, Cub. No. 5  Proy. No.418 Contrato No. 20-2024; Construcción de Muelle Marítimo en el Distrito Municipal Caleta, Provincia La Romana.</t>
  </si>
  <si>
    <t>Construcciones Civiles y Proyectos Agregados CONCIPRA, SRL</t>
  </si>
  <si>
    <t>B1500000088</t>
  </si>
  <si>
    <t>Pago Fact. No. 0225, Cub. No. 2 Proy. No. 429  Cont. No. 4-2025; Reconstrucción Vía de Acceso a Jumunuco Tramo Calle Sabina-Escuela Compadre Pascual, Municipio Jarabacoa, Provincia La Vega.</t>
  </si>
  <si>
    <t>B1500000225</t>
  </si>
  <si>
    <t xml:space="preserve">	Malespin Constructora, SRL</t>
  </si>
  <si>
    <t>Pago Fact. No. 0295, Cub. No.14, Proy. No. 394, Contrato No. 07-2023; Reconstrucción del Parque Nacional Submarino La Caleta, Provincia Santo Domingo.</t>
  </si>
  <si>
    <t>B1500000295</t>
  </si>
  <si>
    <t>B1500000010</t>
  </si>
  <si>
    <t>Pago No.3 factura No. 0010, Contrato No. 17-2024; Restauración Artesonado y Mobiliario Alcázar de Colon, Ciudad Colonial, Distrito Nacional.</t>
  </si>
  <si>
    <t>Pago Fact. No. 1135, por concepto de pago por trámites legales, según anexos.</t>
  </si>
  <si>
    <t>B1500001135</t>
  </si>
  <si>
    <t>Rosiell Ivette Cabreja Rodriguez</t>
  </si>
  <si>
    <t>Pago Fact. No. 0004. Avance 20% del monto RD$1,238,587.00. Servicio de retiro y Suministro Lona Asfáltica y fino para la impermeabilización de la oficina de MITUR Bávaro, Provincia La Altagracia, destinado a Mipymes, según anexos.</t>
  </si>
  <si>
    <t>B1500000004</t>
  </si>
  <si>
    <t>Pago facturas nos. 1086-1087-1088, Almuerzo para los colaboradores del CEIZTUR del 28 noviembre,01 al 05 y del 08 al 12 de diciembre del 2025, según anexos.</t>
  </si>
  <si>
    <t>B1500001086</t>
  </si>
  <si>
    <t>B1500001087</t>
  </si>
  <si>
    <t>B1500001088</t>
  </si>
  <si>
    <t>1955 General Business, Bienes y Servicios, SRL</t>
  </si>
  <si>
    <t>Pago Fact. No. 0115. Adquisicion de Herramientas, Maquinarias e Insumos para los Brigadistas del (PNLPB), destinado a MiPymes (Engranaje para Trimmers), según anexos.</t>
  </si>
  <si>
    <t>B1500000115</t>
  </si>
  <si>
    <t>Mivier Investments, SRL</t>
  </si>
  <si>
    <t>Pago Fact. No. 0256, Cub. No.4 Proy. No.416 Contrato No.18-2024; Habilitación de las Oficinas del Comité Ejecutor de Infraestructuras de Zonas Turísticas (CEIZTUR), ubicación Cuarto Nivel del Edificio PRODOMINICANA, Santo Domingo"</t>
  </si>
  <si>
    <t>B1500000256</t>
  </si>
  <si>
    <t>Ing. Julio A. Baez &amp; Asociados, SRL</t>
  </si>
  <si>
    <t>Pago Fact. No. 0162, Cub. No.7, Proy. No. 413 contrato No.13-2024; Construcción Verja Perimetral del Santuario Nacional Santo Cristo de los Milagros, Municipio de Bayaguana, Provincia Monte Plata.</t>
  </si>
  <si>
    <t>B1500000162</t>
  </si>
  <si>
    <t>Project and Construction Services PCS, SRL</t>
  </si>
  <si>
    <t>B1500000327</t>
  </si>
  <si>
    <t>Pago Fact. No. 0327, Cub. No.9, Proy. No.408 Contrato No.1-2024; Construcción de la Terminal Turística del Puerto de Barahona, Municipio Santa Cruz, Provincia Barahona. Lote 1: Demoliciones, Mejoramiento de Suelo, Nivelación y Confección de Plataforma.</t>
  </si>
  <si>
    <t>Pago Fact. No. 0083, Cub. No. 8 Proy. No.421 Contrato No. 24-2024; Reconstrucción del Muelle Turístico de Miches, Provincia El Seibo. Relanzamiento</t>
  </si>
  <si>
    <t>B1500000083</t>
  </si>
  <si>
    <t>Pago Fact. No. 0116, por concepto de pago por trámites legales, según anexos.</t>
  </si>
  <si>
    <t>B1500000116</t>
  </si>
  <si>
    <t>Pago factura no. 0253. Avance 20% del monto RD$1,451,100.00. Suministro y colocación de Grama Bermuda en el Malecón Santo Domingo Este destinado a MiPymes, según anexos.</t>
  </si>
  <si>
    <t>B1500000253</t>
  </si>
  <si>
    <t>Instituto  de Formacion  Turistica  del Caribe</t>
  </si>
  <si>
    <t>Mario  Jose Hurtado  Imbert</t>
  </si>
  <si>
    <t>Elsa Margarita De la  Cruz  Matos</t>
  </si>
  <si>
    <t>Pago factura 1212, Por concepto de Tramites Legales de Documentos, según anexos.</t>
  </si>
  <si>
    <t>B1500001212</t>
  </si>
  <si>
    <t>Pago factura No.0060; Contratación de Servicio de Desayunos y Almuerzos para los operativos del Programa Nacional de Limpieza de Playas, Balnearios (PNLPB), destinado a MiPymes, (Zona Este), según anexos.</t>
  </si>
  <si>
    <t>B1500000060</t>
  </si>
  <si>
    <t>Producciones  Cucalambe, SRL</t>
  </si>
  <si>
    <t>Pago factura no. 0115. Por concepto de Tramites Legales de Documentos, según anexos.</t>
  </si>
  <si>
    <t>Nuespi Ingeniería, SRL</t>
  </si>
  <si>
    <t>Pago Fact. No. 0069, Cub. No. 4 y final, mas devolución de vicios ocultos,  Proy. No.417 Contrato No. 19-2024; Reparación de la calle Francisco Alberto Caamaño Deño, Municipio Las Terrenas, Provincia Samana.</t>
  </si>
  <si>
    <t>B1500000069</t>
  </si>
  <si>
    <t>Ingenieria &amp; Construcciones Santos , SRL</t>
  </si>
  <si>
    <t>Pago Fact. No. 0016, Cub. No.6, Proy. No.410 Contrato No. 7-2024; Reconstrucción Plaza Marcelino Marte (Canito), Guayacanes, Provincia San Pedro de Macorís.</t>
  </si>
  <si>
    <t>B1500000016</t>
  </si>
  <si>
    <t>Constructora HPP, SRL</t>
  </si>
  <si>
    <t>Pago avance 20% del monto RD$11,450,956.46 Contrato No. 24-2025; Remodelación de Oficina para la Promoción Turística (OPT), en el Aeropuerto Internacional Las Américas (AILA), La Caleta, Municipio Boca Chica.</t>
  </si>
  <si>
    <t>Pago Fact. No. 0023, Cub. No.18 y final  Proy. No.379 Contrato No.13-2022; menos penalidad según acto no. 998/2024, mas devolucion de vicios ocultos.  Reconstrucción de las Infraestructuras Recreativas del Malecón de San Pedro de Macorís.</t>
  </si>
  <si>
    <t>B1500000023</t>
  </si>
  <si>
    <t>Pago Fact. No. 0025, Cub. No.17 y final, más devolución de vicios ocultos, Proy. No.377 Cont. No. 9-2022; Mejoramiento del Drenaje Pluvial y Obras Complementarias, Malecón Santa Barbara; Lote 2: Mejoramiento del tramo Oeste del Malecón Santa Barbara, Sama</t>
  </si>
  <si>
    <t>Consorcio Malecón Santa Bárbara</t>
  </si>
  <si>
    <t>B1500000025</t>
  </si>
  <si>
    <t>Pago Fact. No. 0004, Cub. No. 3 y final  mas devolución de vicios ocultos,  Proy. No.422 Contrato No. 29-2024; Remodelación de Baños en el Ministerio de Turismo (MITUR), Sede Principal, Distrito Nacional.</t>
  </si>
  <si>
    <t>E450000000004</t>
  </si>
  <si>
    <t>Pago fact. No. 0113 Cub. No.10, Proy. No. 324 Contrato No. 68-2019; Construcción Edificio Cestur Boca Chica, Provincia Santo Domingo Este.</t>
  </si>
  <si>
    <t>B&amp;M Ingenieros y Arquitectos, SRL</t>
  </si>
  <si>
    <t>B1500000113</t>
  </si>
  <si>
    <t>Pago Fact. No. 0550, Cub. No.5 Proy. No.415  Contrato No. 16-2024; Reconstrucción de Parques en el Municipio de Santa Bárbara de Samaná, Provincia Samaná: Lote 2: Reconstrucción del parque Glorieta a Santa Barbara y su entorno municipio Santa Barbara.</t>
  </si>
  <si>
    <t>B1500000550</t>
  </si>
  <si>
    <t>3112/2025</t>
  </si>
  <si>
    <t>Ingenieria Garuda, SRL</t>
  </si>
  <si>
    <t>Pago fact. no.0045 cub. No. 1 proy. no. 433 cont. 13-2025; Reconstrucción de Isleta en carretera Manolo Tavárez Justo, municipio Salcedo, provincia Hermanas Mirabal.</t>
  </si>
  <si>
    <t>B1500000045</t>
  </si>
  <si>
    <t>Constructora Tradeco, SRL</t>
  </si>
  <si>
    <t>Pago Fact. No.0010 Cub. No.6 Proy. No.403, contrato no.27-2023; Reconstrucción del Malecón de Haina, Playa Gringo, Municipio Bajos de Haina, Provincia San Cristóbal.</t>
  </si>
  <si>
    <t>E450000000010</t>
  </si>
  <si>
    <t>Constructora Serconsa, SRL</t>
  </si>
  <si>
    <t>Pago fact. No.0005, Cub. No.5 y final Proy. No. 356, Contrato 30-2020; Reconstrucción Parque Municipal Pepillo Salcedo Manzanillo Provincia Montecristi.</t>
  </si>
  <si>
    <t>E450000000005</t>
  </si>
  <si>
    <t>Pago fact. No.0031, Cub. No.16, Proy. No.397, contrato. No.18-2023; Construcción de Plaza Multiuso en el municipio de Santa Cruz, Provincia El Seibo.</t>
  </si>
  <si>
    <t>E450000000031</t>
  </si>
  <si>
    <t>Consorcio PPNorte</t>
  </si>
  <si>
    <t>Pago Fact. No.0008, Cub. No.8 Proy. No.373 Contrato No. 7-2022; Mejoramiento del Frente Costero de la Playa Sosua, Provincia Puerto Plata (Plaza Norte) Lote 2.</t>
  </si>
  <si>
    <t>B1500000008</t>
  </si>
  <si>
    <t>Ingeniería Civil Internacional ICI, SRL</t>
  </si>
  <si>
    <t>Pago Fact. No. 0002, Cub. No. 1 Proy. No. 427  Cont. No. 32-2024; Reconstrucción del Frente Marítimo en el Municipio de Pedernales, Provincia Pedernales, relanzamiento, Lote 2, Lado Este.</t>
  </si>
  <si>
    <t>E450000000002</t>
  </si>
  <si>
    <t>Pago Fact. No. 0004, Cub. No.6 y final Proy. No.412 Contrato No. 9-2024; mas devolucion de vicios ocultos. Reconstrucción de las Calles del Casco Urbano en el Municipio San Felipe, Provincia Puerto Plata.</t>
  </si>
  <si>
    <t>Pago Fact. No. 0023, Cub. No.19,  Proy. No.389, Contrato No. 28-2022; Reconstrucción Vía de Acceso al Salto de Aguas Blancas, Municipio de Constanza, La Vega.</t>
  </si>
  <si>
    <t>Arquicontrusa, S A</t>
  </si>
  <si>
    <t>Iconsta  Inmobiliaria  Y Constructora Taveras Castillo, SRL</t>
  </si>
  <si>
    <t>Inversiones Tropicana  C POR A</t>
  </si>
  <si>
    <t>Proyectos Civiles Y Electromecanicos (PROCELCA), SRL.</t>
  </si>
  <si>
    <t>Constructora Kuky Silverio Industrial , SRL</t>
  </si>
  <si>
    <t>Editora Cipriano, SRL</t>
  </si>
  <si>
    <t>Inversiones Fra-Luz, SRL</t>
  </si>
  <si>
    <t>Imsei Group, SRL</t>
  </si>
  <si>
    <t>Silicio Technology, EIRL</t>
  </si>
  <si>
    <t>Jordi Molina Figueras</t>
  </si>
  <si>
    <t>Shalone Distribuidora, SRL</t>
  </si>
  <si>
    <t>Compañia Dominicana  de Telefonos C POR A</t>
  </si>
  <si>
    <t>O Reilly  &amp; Asociados S R L</t>
  </si>
  <si>
    <t>Victor Garcia Aire  Acondicionado, SRL</t>
  </si>
  <si>
    <t>Multigrabado, SRL</t>
  </si>
  <si>
    <t>Grupo Diario Libre, S A</t>
  </si>
  <si>
    <t>Geomedicio, Instrumentos  y  Sistemas, (GIS), SRL</t>
  </si>
  <si>
    <t>Carmen  Enicia Chevalier de Casado</t>
  </si>
  <si>
    <t>Vornamar, SRL</t>
  </si>
  <si>
    <t>Elsa Margarita  de la Cruz Matos</t>
  </si>
  <si>
    <t>Maximiliano Encarnacion  Mejia</t>
  </si>
  <si>
    <t>Pago factura no. 1214 , por concepto de Tramites Legales de Documentos, según anexos.</t>
  </si>
  <si>
    <t>B1500001214</t>
  </si>
  <si>
    <t>Pago Fact. No. 0004, Cub. No.32 Proy. No.371 Cont. No.2-2022; Mejoramiento del Malecón Santo Domingo Este.</t>
  </si>
  <si>
    <t>Botdom Ingeniería, SRL</t>
  </si>
  <si>
    <t>Pago factura no. 0053.  Avance 20% del monto RD$1,395,747.50. Suministro y colocación de Almácigos y Guayigas en Malecón Santo Domingo Este , destinado a Mipyme, segun anexos.</t>
  </si>
  <si>
    <t>B1500000053</t>
  </si>
  <si>
    <t>Meda Ingeniería, SRL</t>
  </si>
  <si>
    <t>Pago factura no. 0035. Avance 20% del monto RD$1,393,989.97. Contratación de Servicio de embellecimiento para fachadas en Ciudad Colonial, Distrito Nacional, destinado a Mipymes, segun anexos.</t>
  </si>
  <si>
    <t>B1500000035</t>
  </si>
  <si>
    <t>Pago avance 20% del monto RD$26,959,574.34 Contrato No.25-2025; Construcción Destacamento Politur El Limón, Distrito Municipal El Limón, Provincia Samaná.</t>
  </si>
  <si>
    <t>Pago avance 20% del monto RD$22,500,000.00 Contrato No. 23-2025; Construcción Boulevard Turístico Municipio El Peñón y Fundación, Provincia Barahona. Lote 2: Construcción Boulevard Turístico  Municipio Fundación, Provincia Barahona.</t>
  </si>
  <si>
    <t>Pago Fact. No. 0024, Cub. No.16 Proy. No.377 Cont. No. 9-2022; Mejoramiento del Drenaje Pluvial y Obras Complementarias, Malecón Santa Barbara; Lote 2: Mejoramiento del tramo Oeste del Malecón Santa Barbara, Samaná.</t>
  </si>
  <si>
    <t>CASA ARMES SRL</t>
  </si>
  <si>
    <t>Pago factura No.0085; Adquisición de herramientas, maquinarias e insumos para los brigadistas del PNLPB (Trimmers) , según anexos.</t>
  </si>
  <si>
    <t>GTG Industrial, SRL</t>
  </si>
  <si>
    <t>Pago factura no. 0095. Adquisición de insumos y utensilios de cocina para uso de la institución, segun anexos.</t>
  </si>
  <si>
    <t>B1500000024</t>
  </si>
  <si>
    <t>E450000000085</t>
  </si>
  <si>
    <t>Pago factura no. 1278. Adquisición de Machetes para los Brigadistas que Participan en los Operativos del (PNLPB), según anexos.</t>
  </si>
  <si>
    <t>Petromovil, SA</t>
  </si>
  <si>
    <t>Pago factura No. 6329, Adquisición de tickets de para la flotilla vehicular(areas operativas y administrativas) de la institución, según anexos.</t>
  </si>
  <si>
    <t>Alconci Ingeniería, SRL</t>
  </si>
  <si>
    <t>Pago Fact. No.0023 , Cub. No.15, Proy. No. 400 contrato No.21-2023; Construcción de Estacionamiento Vehicular para Visitantes de la Playa Bayahíbe, Provincia La Altagracia.</t>
  </si>
  <si>
    <t>Pago factura No., 5085 , por la Contratación de Mantenimiento de la Flotilla Vehicular que se encuentra en Garantía, según anexos.</t>
  </si>
  <si>
    <t>Pago factura No. 5094, por la Contratación de Mantenimiento de la Flotilla Vehicular que se encuentra en Garantía, según anexos.</t>
  </si>
  <si>
    <t>E450000005085</t>
  </si>
  <si>
    <t>E450000005094</t>
  </si>
  <si>
    <t>Pago facturas no. 7642. Contratación de servicios de mantenimiento preventivos y correctivos a vehículos en garantía (POLITUR), según anexos.</t>
  </si>
  <si>
    <t>Pago facturas no.  7679. Contratación de servicios de mantenimiento preventivos y correctivos a vehículos en garantía (POLITUR), según anexos.</t>
  </si>
  <si>
    <t>Pago facturas no.  7699. Contratación de servicios de mantenimiento preventivos y correctivos a vehículos en garantía (POLITUR), según anexos.</t>
  </si>
  <si>
    <t>Pago facturas no. 8813. Contratación de servicios de mantenimiento preventivos y correctivos a vehículos en garantía (POLITUR), según anexos.</t>
  </si>
  <si>
    <t>E450000007642</t>
  </si>
  <si>
    <t>E450000008813</t>
  </si>
  <si>
    <t>E450000007699</t>
  </si>
  <si>
    <t>E450000007679</t>
  </si>
  <si>
    <t>Pago emisión de (18) solicitudes de AA de Proyectos: S01-25-04038, 25-04393, 25-04387, 25-04382, 25-04394, 25-04465, 25-04463, 25-04472, 25-04475, 25-04381, 25-04396, 25-04399, 25-04392, 25-04383, 25-04384, 25-04460, 25-04522. 25-04525. Según anexos.</t>
  </si>
  <si>
    <t>Pago factura no. 0661. Servicio para contratación de publicidad en dos periódicos de circulación nacional para Convocatoria de Licitación Pública Nacional Ref. CEIZTUR-CCC-LPN-2025-0008 los dias 17 y 18 diciembre 2025 según anexos.</t>
  </si>
  <si>
    <t>Inversiones Express, SRL</t>
  </si>
  <si>
    <t>Pago factura no. 0189. Renovación de licencias informática para uso de esta Institución. (Renovación ACI SAFE y ACI ETABS), según anexos.</t>
  </si>
  <si>
    <t>Consorcio Nashira - Satec</t>
  </si>
  <si>
    <t>Pago Fact. No.0018, Cub. No.11 y final, Proy. No. 376 Cont. No. 10-2022; más devolución de vicios ocultos; Mejoramiento del Drenaje Pluvial y Obras Complementarias, Malecón Santa Barbara; Lote 3: Mejoramiento del tramo Este del Malecón Santa Barbara, Sama</t>
  </si>
  <si>
    <t>Pago factura no. 0659 . Servicio para contratación de publicidad en dos periódicos de circulación nacional para el 4to trimestre (Publicación 15 y 16 diciembre 2025 y publicación 16 y 17 diciembre 2025)</t>
  </si>
  <si>
    <t>Pago factura no. 0660. Servicio para contratación de publicidad en dos periódicos de circulación nacional para el 4to trimestre (Publicación 15 y 16 diciembre 2025 y publicación 16 y 17 diciembre 2025)</t>
  </si>
  <si>
    <t>Grupo Diario Libre S A</t>
  </si>
  <si>
    <t>E450000000659</t>
  </si>
  <si>
    <t>E450000000660</t>
  </si>
  <si>
    <t>E450000000661</t>
  </si>
  <si>
    <t>B1500000189</t>
  </si>
  <si>
    <t>B1500000018</t>
  </si>
  <si>
    <t>B1500001278</t>
  </si>
  <si>
    <t>E450000006329</t>
  </si>
  <si>
    <t>Completo</t>
  </si>
  <si>
    <t>B1500001077</t>
  </si>
  <si>
    <t>Benesta, SRL</t>
  </si>
  <si>
    <t>Pago avance 20% del monto RD$53,657,756.85, Contrato No. 29-2025; Mejoramiento entorno de la Playa El Faro, Municipio San Pedro, Provincia San Pedro de Macorís</t>
  </si>
  <si>
    <t>Pago factura no. 0018. Adquisición de 10  Ordenadores Tipo Laptops para uso de la Institución, destinado a MiPymes, según anexos.</t>
  </si>
  <si>
    <t>MDL ALTEKNATIVA TECH, SRL</t>
  </si>
  <si>
    <t>Inversiones Alpic, SRL</t>
  </si>
  <si>
    <t>Pago avance 20% del monto RD$10,822,480.53 contrato No. 28-2025; Construcción Parador Fotográfico de Punta Rucia, Distrito Municipal Estero Hondo, Provincia Puerto Plata, Relanzamiento.</t>
  </si>
  <si>
    <t>Camilo J. Hurtado C., Ingenieros Asociados, SRL</t>
  </si>
  <si>
    <t>Pago  Cub. No.19 y final  Proy. No. 386 contrato 25-2022, mas devolucion de vicios ocultos; Reconstrucción de La Plaza del Pueblo de los Pescadores, Las Terrenas, Samaná.</t>
  </si>
  <si>
    <t>Pago fact. No. 0078 Proy. No. 385 Cub No. 5  Contrato No. 18-2022,  Habilitación de Planta de Tratamiento Juan Dolio, San Pedro de Macorís, Relanzamiento.</t>
  </si>
  <si>
    <t>CIAO, SRL</t>
  </si>
  <si>
    <t>B1500000078</t>
  </si>
  <si>
    <t>AL 31/12/2025</t>
  </si>
  <si>
    <t>Ministerio de Medio Ambiente y Recursos Naturales</t>
  </si>
  <si>
    <t xml:space="preserve">Resolución Técnica Aldaso </t>
  </si>
  <si>
    <t>Jose  Dario Marcelino Reyes</t>
  </si>
  <si>
    <t>Centro de Exportación e Inversiones de la República Dominicana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</si>
</sst>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dd/mm/yyyy;@"/>
    <numFmt numFmtId="167" formatCode="_-* #,##0_-;\-* #,##0_-;_-* &quot;-&quot;??_-;_-@_-"/>
  </numFmts>
  <fonts count="11" x14ac:knownFonts="1">
    <font>
      <sz val="11"/>
      <color theme="1"/>
      <name val="Aptos Narrow"/>
      <family val="2"/>
      <scheme val="minor"/>
    </font>
    <font>
      <sz val="11"/>
      <color theme="1"/>
      <name val="Aptos Narrow"/>
      <family val="2"/>
      <scheme val="minor"/>
    </font>
    <font>
      <sz val="8"/>
      <name val="Aptos Narrow"/>
      <family val="2"/>
      <scheme val="minor"/>
    </font>
    <font>
      <sz val="11"/>
      <color theme="1"/>
      <name val="Century Gothic"/>
      <family val="2"/>
    </font>
    <font>
      <b/>
      <sz val="11"/>
      <color theme="1"/>
      <name val="Century Gothic"/>
      <family val="2"/>
    </font>
    <font>
      <sz val="11"/>
      <color theme="1"/>
      <name val="Book Antiqua"/>
      <family val="1"/>
    </font>
    <font>
      <b/>
      <sz val="11"/>
      <name val="Century Gothic"/>
      <family val="2"/>
    </font>
    <font>
      <sz val="11"/>
      <color rgb="FF000000"/>
      <name val="Century Gothic"/>
      <family val="2"/>
    </font>
    <font>
      <b/>
      <sz val="11"/>
      <color rgb="FF000000"/>
      <name val="Century Gothic"/>
      <family val="2"/>
    </font>
    <font>
      <b/>
      <sz val="11"/>
      <color rgb="FFFF0000"/>
      <name val="Century Gothic"/>
      <family val="2"/>
    </font>
    <font>
      <sz val="11"/>
      <color rgb="FFFF0000"/>
      <name val="Century Gothic"/>
      <family val="2"/>
    </font>
  </fonts>
  <fills count="4">
    <fill>
      <patternFill patternType="none"/>
    </fill>
    <fill>
      <patternFill patternType="gray125"/>
    </fill>
    <fill>
      <patternFill patternType="solid">
        <fgColor rgb="FFFFFFFF"/>
        <bgColor indexed="64"/>
      </patternFill>
    </fill>
    <fill>
      <patternFill patternType="solid">
        <fgColor rgb="FFB4C6E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74">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applyAlignment="1">
      <alignment horizontal="center" vertical="center"/>
    </xf>
    <xf numFmtId="164" fontId="3" fillId="0" borderId="0" xfId="1" applyFont="1" applyAlignment="1">
      <alignment horizontal="center" vertical="center"/>
    </xf>
    <xf numFmtId="49" fontId="3" fillId="0" borderId="0" xfId="0" applyNumberFormat="1" applyFont="1" applyAlignment="1">
      <alignment horizontal="center" vertical="center"/>
    </xf>
    <xf numFmtId="43" fontId="3" fillId="0" borderId="0" xfId="0" applyNumberFormat="1" applyFont="1" applyAlignment="1">
      <alignment horizontal="center" vertical="center" wrapText="1"/>
    </xf>
    <xf numFmtId="164" fontId="3" fillId="0" borderId="0" xfId="1" applyFont="1" applyFill="1" applyAlignment="1">
      <alignment horizontal="center" vertical="center"/>
    </xf>
    <xf numFmtId="49" fontId="4" fillId="0" borderId="0" xfId="0" applyNumberFormat="1" applyFont="1" applyAlignment="1">
      <alignment horizontal="center" wrapText="1"/>
    </xf>
    <xf numFmtId="14" fontId="3" fillId="0" borderId="0" xfId="0" applyNumberFormat="1" applyFont="1" applyAlignment="1">
      <alignment horizontal="center"/>
    </xf>
    <xf numFmtId="164" fontId="4" fillId="0" borderId="2" xfId="1" applyFont="1" applyBorder="1" applyAlignment="1"/>
    <xf numFmtId="0" fontId="3" fillId="0" borderId="0" xfId="0" applyFont="1" applyAlignment="1">
      <alignment horizontal="center" vertical="center" wrapText="1"/>
    </xf>
    <xf numFmtId="164" fontId="3" fillId="0" borderId="0" xfId="1" applyFont="1" applyAlignment="1"/>
    <xf numFmtId="14" fontId="3" fillId="0" borderId="0" xfId="0" applyNumberFormat="1" applyFont="1" applyAlignment="1">
      <alignment horizontal="left"/>
    </xf>
    <xf numFmtId="49" fontId="5" fillId="0" borderId="0" xfId="0" applyNumberFormat="1"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wrapText="1"/>
    </xf>
    <xf numFmtId="0" fontId="4"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center" vertical="center"/>
    </xf>
    <xf numFmtId="43" fontId="3" fillId="0" borderId="0" xfId="0" applyNumberFormat="1" applyFont="1" applyAlignment="1">
      <alignment horizontal="center"/>
    </xf>
    <xf numFmtId="0" fontId="8" fillId="0" borderId="0" xfId="0" applyFont="1" applyAlignment="1">
      <alignment horizontal="center" vertical="center" wrapText="1"/>
    </xf>
    <xf numFmtId="0" fontId="7" fillId="0" borderId="0" xfId="0" applyFont="1" applyAlignment="1">
      <alignment horizontal="center"/>
    </xf>
    <xf numFmtId="0" fontId="6" fillId="0" borderId="0" xfId="0" applyFont="1" applyAlignment="1">
      <alignment horizontal="center"/>
    </xf>
    <xf numFmtId="43" fontId="3" fillId="0" borderId="3" xfId="0" applyNumberFormat="1" applyFont="1" applyBorder="1" applyAlignment="1">
      <alignment horizontal="center"/>
    </xf>
    <xf numFmtId="164" fontId="4" fillId="0" borderId="0" xfId="1" applyFont="1" applyBorder="1" applyAlignment="1"/>
    <xf numFmtId="167" fontId="3" fillId="0" borderId="0" xfId="1" applyNumberFormat="1" applyFont="1" applyAlignment="1">
      <alignment horizontal="center" vertical="center"/>
    </xf>
    <xf numFmtId="166" fontId="3" fillId="0" borderId="0" xfId="0" applyNumberFormat="1"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vertical="center"/>
    </xf>
    <xf numFmtId="43" fontId="3" fillId="0" borderId="0" xfId="0" applyNumberFormat="1" applyFont="1" applyAlignment="1">
      <alignment horizontal="center" vertical="center"/>
    </xf>
    <xf numFmtId="0" fontId="3" fillId="0" borderId="0" xfId="0" applyFont="1" applyAlignment="1">
      <alignment vertical="top"/>
    </xf>
    <xf numFmtId="164" fontId="3" fillId="0" borderId="0" xfId="1" applyFont="1" applyAlignment="1">
      <alignment vertical="top"/>
    </xf>
    <xf numFmtId="0" fontId="6" fillId="0" borderId="0" xfId="0" applyFont="1" applyAlignment="1">
      <alignment vertical="top"/>
    </xf>
    <xf numFmtId="167" fontId="3" fillId="0" borderId="0" xfId="1" applyNumberFormat="1" applyFont="1" applyAlignment="1">
      <alignment vertical="top"/>
    </xf>
    <xf numFmtId="0" fontId="8" fillId="0" borderId="0" xfId="0" applyFont="1" applyAlignment="1">
      <alignment vertical="top" wrapText="1"/>
    </xf>
    <xf numFmtId="49" fontId="3" fillId="0" borderId="0" xfId="1" applyNumberFormat="1" applyFont="1" applyAlignment="1">
      <alignment horizontal="center" vertical="center"/>
    </xf>
    <xf numFmtId="164" fontId="3" fillId="0" borderId="0" xfId="1" applyFont="1" applyAlignment="1">
      <alignment horizontal="left"/>
    </xf>
    <xf numFmtId="1" fontId="3" fillId="0" borderId="0" xfId="0" applyNumberFormat="1" applyFont="1" applyAlignment="1">
      <alignment horizontal="center" vertical="center"/>
    </xf>
    <xf numFmtId="165" fontId="3" fillId="0" borderId="0" xfId="0" applyNumberFormat="1" applyFont="1" applyAlignment="1">
      <alignment horizontal="center" vertical="center"/>
    </xf>
    <xf numFmtId="2" fontId="3" fillId="0" borderId="0" xfId="0" applyNumberFormat="1" applyFont="1"/>
    <xf numFmtId="0" fontId="6" fillId="2" borderId="0" xfId="0" applyFont="1" applyFill="1"/>
    <xf numFmtId="0" fontId="9" fillId="2" borderId="0" xfId="0" applyFont="1" applyFill="1" applyAlignment="1">
      <alignment horizontal="center" vertical="center" wrapText="1"/>
    </xf>
    <xf numFmtId="49" fontId="9" fillId="2" borderId="0" xfId="0" applyNumberFormat="1" applyFont="1" applyFill="1" applyAlignment="1">
      <alignment horizontal="center" vertical="center"/>
    </xf>
    <xf numFmtId="0" fontId="9" fillId="2" borderId="0" xfId="0" applyFont="1" applyFill="1" applyAlignment="1">
      <alignment vertical="top"/>
    </xf>
    <xf numFmtId="14" fontId="9" fillId="2" borderId="0" xfId="0" applyNumberFormat="1" applyFont="1" applyFill="1" applyAlignment="1">
      <alignment horizontal="center" vertical="center"/>
    </xf>
    <xf numFmtId="43" fontId="9" fillId="2" borderId="0" xfId="0" applyNumberFormat="1" applyFont="1" applyFill="1"/>
    <xf numFmtId="14" fontId="9" fillId="2" borderId="0" xfId="0" applyNumberFormat="1" applyFont="1" applyFill="1" applyAlignment="1">
      <alignment horizontal="left"/>
    </xf>
    <xf numFmtId="164" fontId="9" fillId="2" borderId="0" xfId="1" applyFont="1" applyFill="1" applyAlignment="1">
      <alignment horizontal="left"/>
    </xf>
    <xf numFmtId="0" fontId="9" fillId="2" borderId="0" xfId="0" applyFont="1" applyFill="1"/>
    <xf numFmtId="1" fontId="9" fillId="0" borderId="0" xfId="0" applyNumberFormat="1" applyFont="1" applyAlignment="1">
      <alignment horizontal="center" vertical="center"/>
    </xf>
    <xf numFmtId="165" fontId="9" fillId="2" borderId="0" xfId="0" applyNumberFormat="1" applyFont="1" applyFill="1" applyAlignment="1">
      <alignment horizontal="center" vertical="center"/>
    </xf>
    <xf numFmtId="0" fontId="9" fillId="2" borderId="0" xfId="0" applyFont="1" applyFill="1" applyAlignment="1">
      <alignment horizontal="center" vertical="center"/>
    </xf>
    <xf numFmtId="1" fontId="4" fillId="3" borderId="1" xfId="0" applyNumberFormat="1" applyFont="1" applyFill="1" applyBorder="1" applyAlignment="1">
      <alignment horizontal="center" vertical="center"/>
    </xf>
    <xf numFmtId="43"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xf>
    <xf numFmtId="164" fontId="4" fillId="3" borderId="1" xfId="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164" fontId="3" fillId="0" borderId="0" xfId="1" applyFont="1" applyFill="1" applyAlignment="1">
      <alignment horizontal="left" vertical="center"/>
    </xf>
    <xf numFmtId="1" fontId="10" fillId="0" borderId="0" xfId="0" applyNumberFormat="1" applyFont="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horizontal="center" vertical="center"/>
    </xf>
    <xf numFmtId="0" fontId="3" fillId="0" borderId="0" xfId="1" applyNumberFormat="1" applyFont="1" applyFill="1" applyAlignment="1">
      <alignment horizontal="left" vertical="center"/>
    </xf>
    <xf numFmtId="43" fontId="3" fillId="0" borderId="0" xfId="0" applyNumberFormat="1" applyFont="1" applyAlignment="1">
      <alignment horizontal="left" vertical="center"/>
    </xf>
    <xf numFmtId="14" fontId="3" fillId="0" borderId="0" xfId="0" applyNumberFormat="1" applyFont="1" applyAlignment="1">
      <alignment horizontal="left" vertical="center"/>
    </xf>
    <xf numFmtId="43" fontId="4" fillId="3" borderId="4" xfId="0" applyNumberFormat="1" applyFont="1" applyFill="1" applyBorder="1" applyAlignment="1">
      <alignment horizontal="center" vertical="center" wrapText="1"/>
    </xf>
    <xf numFmtId="43" fontId="4" fillId="3" borderId="5" xfId="0" applyNumberFormat="1" applyFont="1" applyFill="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xf>
    <xf numFmtId="0" fontId="6"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cellXfs>
  <cellStyles count="3">
    <cellStyle name="Millares" xfId="1" builtinId="3"/>
    <cellStyle name="Millares 2" xfId="2" xr:uid="{D00E64C6-CA98-494A-A180-C152BD174FC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27517</xdr:rowOff>
    </xdr:from>
    <xdr:to>
      <xdr:col>3</xdr:col>
      <xdr:colOff>2765765</xdr:colOff>
      <xdr:row>3</xdr:row>
      <xdr:rowOff>61247</xdr:rowOff>
    </xdr:to>
    <xdr:pic>
      <xdr:nvPicPr>
        <xdr:cNvPr id="2" name="Picture 1">
          <a:extLst>
            <a:ext uri="{FF2B5EF4-FFF2-40B4-BE49-F238E27FC236}">
              <a16:creationId xmlns:a16="http://schemas.microsoft.com/office/drawing/2014/main" id="{43118B3B-BC8A-4D69-BFFC-FAE2C3FABD39}"/>
            </a:ext>
          </a:extLst>
        </xdr:cNvPr>
        <xdr:cNvPicPr/>
      </xdr:nvPicPr>
      <xdr:blipFill rotWithShape="1">
        <a:blip xmlns:r="http://schemas.openxmlformats.org/officeDocument/2006/relationships" r:embed="rId1"/>
        <a:srcRect l="21147" t="21357" r="20430" b="67487"/>
        <a:stretch/>
      </xdr:blipFill>
      <xdr:spPr bwMode="auto">
        <a:xfrm>
          <a:off x="12700" y="27517"/>
          <a:ext cx="5971722" cy="66277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330C-9156-486A-90DC-D20D8536D151}">
  <sheetPr>
    <pageSetUpPr fitToPage="1"/>
  </sheetPr>
  <dimension ref="A4:R239"/>
  <sheetViews>
    <sheetView showGridLines="0" tabSelected="1" view="pageBreakPreview" topLeftCell="A220" zoomScale="96" zoomScaleNormal="90" zoomScaleSheetLayoutView="96" workbookViewId="0">
      <selection activeCell="D228" sqref="D228"/>
    </sheetView>
  </sheetViews>
  <sheetFormatPr baseColWidth="10" defaultColWidth="4.28515625" defaultRowHeight="16.5" x14ac:dyDescent="0.3"/>
  <cols>
    <col min="1" max="1" width="2.5703125" style="1" customWidth="1"/>
    <col min="2" max="2" width="5.7109375" style="2" customWidth="1"/>
    <col min="3" max="3" width="40" style="11" customWidth="1"/>
    <col min="4" max="4" width="70.7109375" style="5" customWidth="1"/>
    <col min="5" max="5" width="17.7109375" style="31" customWidth="1"/>
    <col min="6" max="6" width="13.28515625" style="3" customWidth="1"/>
    <col min="7" max="7" width="18.140625" style="12" customWidth="1"/>
    <col min="8" max="8" width="14.7109375" style="13" customWidth="1"/>
    <col min="9" max="9" width="15.7109375" style="37" hidden="1" customWidth="1"/>
    <col min="10" max="10" width="17.7109375" style="2" customWidth="1"/>
    <col min="11" max="11" width="4.7109375" style="2" customWidth="1"/>
    <col min="12" max="12" width="8.140625" style="2" customWidth="1"/>
    <col min="13" max="13" width="15" style="19" customWidth="1"/>
    <col min="14" max="14" width="18.140625" style="38" customWidth="1"/>
    <col min="15" max="15" width="15.28515625" style="19" customWidth="1"/>
    <col min="16" max="16" width="5.5703125" style="1" customWidth="1"/>
    <col min="17" max="17" width="4.28515625" style="40"/>
    <col min="18" max="16384" width="4.28515625" style="1"/>
  </cols>
  <sheetData>
    <row r="4" spans="2:17" x14ac:dyDescent="0.3">
      <c r="D4" s="36"/>
      <c r="O4" s="39"/>
    </row>
    <row r="5" spans="2:17" x14ac:dyDescent="0.3">
      <c r="B5" s="41" t="s">
        <v>0</v>
      </c>
      <c r="D5" s="36"/>
    </row>
    <row r="6" spans="2:17" x14ac:dyDescent="0.3">
      <c r="B6" s="41" t="s">
        <v>1</v>
      </c>
      <c r="C6" s="42"/>
      <c r="D6" s="43"/>
      <c r="E6" s="44"/>
      <c r="F6" s="45"/>
      <c r="G6" s="46"/>
      <c r="H6" s="47"/>
      <c r="I6" s="48"/>
      <c r="J6" s="49"/>
      <c r="K6" s="49"/>
      <c r="L6" s="49"/>
      <c r="N6" s="50"/>
      <c r="O6" s="51"/>
    </row>
    <row r="7" spans="2:17" x14ac:dyDescent="0.3">
      <c r="B7" s="41" t="s">
        <v>537</v>
      </c>
      <c r="C7" s="42"/>
      <c r="D7" s="43"/>
      <c r="E7" s="44"/>
      <c r="F7" s="45"/>
      <c r="G7" s="49"/>
      <c r="H7" s="47"/>
      <c r="I7" s="48"/>
      <c r="J7" s="49"/>
      <c r="K7" s="49"/>
      <c r="L7" s="49"/>
      <c r="N7" s="50"/>
      <c r="O7" s="52"/>
    </row>
    <row r="9" spans="2:17" s="19" customFormat="1" ht="57" x14ac:dyDescent="0.25">
      <c r="B9" s="53" t="s">
        <v>2</v>
      </c>
      <c r="C9" s="54" t="s">
        <v>3</v>
      </c>
      <c r="D9" s="55" t="s">
        <v>4</v>
      </c>
      <c r="E9" s="54" t="s">
        <v>5</v>
      </c>
      <c r="F9" s="54" t="s">
        <v>6</v>
      </c>
      <c r="G9" s="54" t="s">
        <v>7</v>
      </c>
      <c r="H9" s="54" t="s">
        <v>8</v>
      </c>
      <c r="I9" s="56" t="s">
        <v>70</v>
      </c>
      <c r="J9" s="54" t="s">
        <v>9</v>
      </c>
      <c r="K9" s="67" t="s">
        <v>10</v>
      </c>
      <c r="L9" s="68"/>
      <c r="M9" s="54" t="s">
        <v>11</v>
      </c>
      <c r="N9" s="57" t="s">
        <v>12</v>
      </c>
      <c r="O9" s="54" t="s">
        <v>13</v>
      </c>
      <c r="Q9" s="58"/>
    </row>
    <row r="10" spans="2:17" ht="31.5" customHeight="1" x14ac:dyDescent="0.3">
      <c r="B10" s="2">
        <v>1</v>
      </c>
      <c r="C10" s="6" t="s">
        <v>538</v>
      </c>
      <c r="D10" s="59" t="s">
        <v>288</v>
      </c>
      <c r="E10" s="30" t="s">
        <v>174</v>
      </c>
      <c r="F10" s="3" t="s">
        <v>174</v>
      </c>
      <c r="G10" s="7">
        <v>503000</v>
      </c>
      <c r="H10" s="3" t="s">
        <v>174</v>
      </c>
      <c r="I10" s="60">
        <f t="shared" ref="I10:I41" si="0">+J10-G10+L10</f>
        <v>0</v>
      </c>
      <c r="J10" s="4">
        <f t="shared" ref="J10:J15" si="1">IF(N10&gt;0,G10,0)</f>
        <v>503000</v>
      </c>
      <c r="K10" s="4"/>
      <c r="L10" s="7">
        <f t="shared" ref="L10:L41" si="2">IF(J10&gt;0,0,G10)</f>
        <v>0</v>
      </c>
      <c r="M10" s="27" t="str">
        <f t="shared" ref="M10:M41" si="3">IF(J10&gt;0,"Completo","Pendiente")</f>
        <v>Completo</v>
      </c>
      <c r="N10" s="61">
        <v>4584</v>
      </c>
      <c r="O10" s="62">
        <v>45994</v>
      </c>
    </row>
    <row r="11" spans="2:17" ht="40.5" customHeight="1" x14ac:dyDescent="0.3">
      <c r="B11" s="2">
        <v>2</v>
      </c>
      <c r="C11" s="6" t="s">
        <v>153</v>
      </c>
      <c r="D11" s="59" t="s">
        <v>311</v>
      </c>
      <c r="E11" s="30" t="s">
        <v>312</v>
      </c>
      <c r="F11" s="3">
        <v>45931</v>
      </c>
      <c r="G11" s="7">
        <v>10059.5</v>
      </c>
      <c r="H11" s="3">
        <v>46387</v>
      </c>
      <c r="I11" s="60">
        <f t="shared" si="0"/>
        <v>0</v>
      </c>
      <c r="J11" s="4">
        <f t="shared" si="1"/>
        <v>10059.5</v>
      </c>
      <c r="K11" s="4"/>
      <c r="L11" s="7">
        <f t="shared" si="2"/>
        <v>0</v>
      </c>
      <c r="M11" s="27" t="str">
        <f t="shared" si="3"/>
        <v>Completo</v>
      </c>
      <c r="N11" s="61">
        <v>4601</v>
      </c>
      <c r="O11" s="62">
        <v>45995</v>
      </c>
    </row>
    <row r="12" spans="2:17" ht="33" x14ac:dyDescent="0.3">
      <c r="B12" s="2">
        <v>3</v>
      </c>
      <c r="C12" s="6" t="s">
        <v>153</v>
      </c>
      <c r="D12" s="59" t="s">
        <v>317</v>
      </c>
      <c r="E12" s="30" t="s">
        <v>313</v>
      </c>
      <c r="F12" s="3">
        <v>45931</v>
      </c>
      <c r="G12" s="7">
        <v>12331</v>
      </c>
      <c r="H12" s="3">
        <v>46387</v>
      </c>
      <c r="I12" s="60">
        <f t="shared" si="0"/>
        <v>0</v>
      </c>
      <c r="J12" s="4">
        <f t="shared" si="1"/>
        <v>12331</v>
      </c>
      <c r="K12" s="4"/>
      <c r="L12" s="7">
        <f t="shared" si="2"/>
        <v>0</v>
      </c>
      <c r="M12" s="27" t="str">
        <f t="shared" si="3"/>
        <v>Completo</v>
      </c>
      <c r="N12" s="61">
        <v>4601</v>
      </c>
      <c r="O12" s="62">
        <v>45995</v>
      </c>
    </row>
    <row r="13" spans="2:17" ht="33" x14ac:dyDescent="0.3">
      <c r="B13" s="2">
        <v>4</v>
      </c>
      <c r="C13" s="6" t="s">
        <v>153</v>
      </c>
      <c r="D13" s="59" t="s">
        <v>318</v>
      </c>
      <c r="E13" s="30" t="s">
        <v>314</v>
      </c>
      <c r="F13" s="3">
        <v>45931</v>
      </c>
      <c r="G13" s="7">
        <v>8938.5</v>
      </c>
      <c r="H13" s="3">
        <v>46387</v>
      </c>
      <c r="I13" s="60">
        <f t="shared" si="0"/>
        <v>0</v>
      </c>
      <c r="J13" s="4">
        <f t="shared" si="1"/>
        <v>8938.5</v>
      </c>
      <c r="K13" s="4"/>
      <c r="L13" s="7">
        <f t="shared" si="2"/>
        <v>0</v>
      </c>
      <c r="M13" s="27" t="str">
        <f t="shared" si="3"/>
        <v>Completo</v>
      </c>
      <c r="N13" s="61">
        <v>4601</v>
      </c>
      <c r="O13" s="62">
        <v>45995</v>
      </c>
    </row>
    <row r="14" spans="2:17" ht="38.25" customHeight="1" x14ac:dyDescent="0.3">
      <c r="B14" s="2">
        <v>5</v>
      </c>
      <c r="C14" s="6" t="s">
        <v>153</v>
      </c>
      <c r="D14" s="59" t="s">
        <v>320</v>
      </c>
      <c r="E14" s="30" t="s">
        <v>315</v>
      </c>
      <c r="F14" s="3">
        <v>45931</v>
      </c>
      <c r="G14" s="7">
        <v>8938.5</v>
      </c>
      <c r="H14" s="3">
        <v>46387</v>
      </c>
      <c r="I14" s="60">
        <f t="shared" si="0"/>
        <v>0</v>
      </c>
      <c r="J14" s="4">
        <f t="shared" si="1"/>
        <v>8938.5</v>
      </c>
      <c r="K14" s="4"/>
      <c r="L14" s="7">
        <f t="shared" si="2"/>
        <v>0</v>
      </c>
      <c r="M14" s="27" t="str">
        <f t="shared" si="3"/>
        <v>Completo</v>
      </c>
      <c r="N14" s="61">
        <v>4601</v>
      </c>
      <c r="O14" s="62">
        <v>45995</v>
      </c>
    </row>
    <row r="15" spans="2:17" ht="34.5" customHeight="1" x14ac:dyDescent="0.3">
      <c r="B15" s="2">
        <v>6</v>
      </c>
      <c r="C15" s="6" t="s">
        <v>153</v>
      </c>
      <c r="D15" s="59" t="s">
        <v>319</v>
      </c>
      <c r="E15" s="30" t="s">
        <v>316</v>
      </c>
      <c r="F15" s="3">
        <v>45931</v>
      </c>
      <c r="G15" s="7">
        <v>9440</v>
      </c>
      <c r="H15" s="3">
        <v>46387</v>
      </c>
      <c r="I15" s="60">
        <f t="shared" si="0"/>
        <v>0</v>
      </c>
      <c r="J15" s="4">
        <f t="shared" si="1"/>
        <v>9440</v>
      </c>
      <c r="K15" s="4"/>
      <c r="L15" s="7">
        <f t="shared" si="2"/>
        <v>0</v>
      </c>
      <c r="M15" s="27" t="str">
        <f t="shared" si="3"/>
        <v>Completo</v>
      </c>
      <c r="N15" s="61">
        <v>4601</v>
      </c>
      <c r="O15" s="62">
        <v>45995</v>
      </c>
    </row>
    <row r="16" spans="2:17" ht="39" customHeight="1" x14ac:dyDescent="0.3">
      <c r="B16" s="2">
        <v>7</v>
      </c>
      <c r="C16" s="6" t="s">
        <v>113</v>
      </c>
      <c r="D16" s="59" t="s">
        <v>116</v>
      </c>
      <c r="E16" s="30" t="s">
        <v>117</v>
      </c>
      <c r="F16" s="3">
        <v>45975</v>
      </c>
      <c r="G16" s="7">
        <f>32000+5760</f>
        <v>37760</v>
      </c>
      <c r="H16" s="3">
        <v>46387</v>
      </c>
      <c r="I16" s="60">
        <f t="shared" si="0"/>
        <v>0</v>
      </c>
      <c r="J16" s="7">
        <f>+G16</f>
        <v>37760</v>
      </c>
      <c r="K16" s="7"/>
      <c r="L16" s="7">
        <f t="shared" si="2"/>
        <v>0</v>
      </c>
      <c r="M16" s="27" t="str">
        <f t="shared" si="3"/>
        <v>Completo</v>
      </c>
      <c r="N16" s="61">
        <v>4609</v>
      </c>
      <c r="O16" s="62">
        <v>45995</v>
      </c>
    </row>
    <row r="17" spans="2:15" ht="33" customHeight="1" x14ac:dyDescent="0.3">
      <c r="B17" s="2">
        <v>8</v>
      </c>
      <c r="C17" s="6" t="s">
        <v>113</v>
      </c>
      <c r="D17" s="59" t="s">
        <v>118</v>
      </c>
      <c r="E17" s="30" t="s">
        <v>119</v>
      </c>
      <c r="F17" s="3">
        <v>45975</v>
      </c>
      <c r="G17" s="7">
        <v>8879.5</v>
      </c>
      <c r="H17" s="3">
        <v>46387</v>
      </c>
      <c r="I17" s="60">
        <f t="shared" si="0"/>
        <v>0</v>
      </c>
      <c r="J17" s="4">
        <f t="shared" ref="J17:J37" si="4">IF(N17&gt;0,G17,0)</f>
        <v>8879.5</v>
      </c>
      <c r="K17" s="4"/>
      <c r="L17" s="7">
        <f t="shared" si="2"/>
        <v>0</v>
      </c>
      <c r="M17" s="27" t="str">
        <f t="shared" si="3"/>
        <v>Completo</v>
      </c>
      <c r="N17" s="61">
        <v>4609</v>
      </c>
      <c r="O17" s="62">
        <v>45995</v>
      </c>
    </row>
    <row r="18" spans="2:15" ht="45" customHeight="1" x14ac:dyDescent="0.3">
      <c r="B18" s="2">
        <v>9</v>
      </c>
      <c r="C18" s="6" t="s">
        <v>133</v>
      </c>
      <c r="D18" s="59" t="s">
        <v>134</v>
      </c>
      <c r="E18" s="30" t="s">
        <v>135</v>
      </c>
      <c r="F18" s="3">
        <v>45974</v>
      </c>
      <c r="G18" s="7">
        <v>13865</v>
      </c>
      <c r="H18" s="3">
        <v>46387</v>
      </c>
      <c r="I18" s="60">
        <f t="shared" si="0"/>
        <v>0</v>
      </c>
      <c r="J18" s="4">
        <f t="shared" si="4"/>
        <v>13865</v>
      </c>
      <c r="K18" s="4"/>
      <c r="L18" s="7">
        <f t="shared" si="2"/>
        <v>0</v>
      </c>
      <c r="M18" s="27" t="str">
        <f t="shared" si="3"/>
        <v>Completo</v>
      </c>
      <c r="N18" s="61">
        <v>4611</v>
      </c>
      <c r="O18" s="62">
        <v>45995</v>
      </c>
    </row>
    <row r="19" spans="2:15" ht="48" customHeight="1" x14ac:dyDescent="0.3">
      <c r="B19" s="2">
        <v>10</v>
      </c>
      <c r="C19" s="6" t="s">
        <v>539</v>
      </c>
      <c r="D19" s="59" t="s">
        <v>321</v>
      </c>
      <c r="E19" s="30" t="s">
        <v>322</v>
      </c>
      <c r="F19" s="3">
        <v>45992</v>
      </c>
      <c r="G19" s="7">
        <v>71980</v>
      </c>
      <c r="H19" s="3">
        <v>46387</v>
      </c>
      <c r="I19" s="60">
        <f t="shared" si="0"/>
        <v>0</v>
      </c>
      <c r="J19" s="4">
        <f t="shared" si="4"/>
        <v>71980</v>
      </c>
      <c r="K19" s="4"/>
      <c r="L19" s="7">
        <f t="shared" si="2"/>
        <v>0</v>
      </c>
      <c r="M19" s="27" t="str">
        <f t="shared" si="3"/>
        <v>Completo</v>
      </c>
      <c r="N19" s="61">
        <v>4622</v>
      </c>
      <c r="O19" s="62">
        <v>45996</v>
      </c>
    </row>
    <row r="20" spans="2:15" ht="55.5" customHeight="1" x14ac:dyDescent="0.3">
      <c r="B20" s="2">
        <v>11</v>
      </c>
      <c r="C20" s="6" t="s">
        <v>324</v>
      </c>
      <c r="D20" s="59" t="s">
        <v>323</v>
      </c>
      <c r="E20" s="30" t="s">
        <v>174</v>
      </c>
      <c r="F20" s="3" t="s">
        <v>174</v>
      </c>
      <c r="G20" s="7">
        <v>5498636.0099999998</v>
      </c>
      <c r="H20" s="3" t="s">
        <v>174</v>
      </c>
      <c r="I20" s="60">
        <f t="shared" si="0"/>
        <v>0</v>
      </c>
      <c r="J20" s="4">
        <f t="shared" si="4"/>
        <v>5498636.0099999998</v>
      </c>
      <c r="K20" s="4"/>
      <c r="L20" s="7">
        <f t="shared" si="2"/>
        <v>0</v>
      </c>
      <c r="M20" s="27" t="str">
        <f t="shared" si="3"/>
        <v>Completo</v>
      </c>
      <c r="N20" s="61">
        <v>4626</v>
      </c>
      <c r="O20" s="62">
        <v>45996</v>
      </c>
    </row>
    <row r="21" spans="2:15" ht="39" customHeight="1" x14ac:dyDescent="0.3">
      <c r="B21" s="2">
        <v>12</v>
      </c>
      <c r="C21" s="6" t="s">
        <v>325</v>
      </c>
      <c r="D21" s="59" t="s">
        <v>326</v>
      </c>
      <c r="E21" s="30" t="s">
        <v>220</v>
      </c>
      <c r="F21" s="3">
        <v>45995</v>
      </c>
      <c r="G21" s="7">
        <v>9243885.4000000004</v>
      </c>
      <c r="H21" s="3">
        <v>46387</v>
      </c>
      <c r="I21" s="60">
        <f t="shared" si="0"/>
        <v>0</v>
      </c>
      <c r="J21" s="4">
        <f t="shared" si="4"/>
        <v>9243885.4000000004</v>
      </c>
      <c r="K21" s="4"/>
      <c r="L21" s="7">
        <f t="shared" si="2"/>
        <v>0</v>
      </c>
      <c r="M21" s="27" t="str">
        <f t="shared" si="3"/>
        <v>Completo</v>
      </c>
      <c r="N21" s="61">
        <v>4631</v>
      </c>
      <c r="O21" s="62">
        <v>45996</v>
      </c>
    </row>
    <row r="22" spans="2:15" ht="71.25" customHeight="1" x14ac:dyDescent="0.3">
      <c r="B22" s="2">
        <v>13</v>
      </c>
      <c r="C22" s="6" t="s">
        <v>201</v>
      </c>
      <c r="D22" s="59" t="s">
        <v>202</v>
      </c>
      <c r="E22" s="30" t="s">
        <v>203</v>
      </c>
      <c r="F22" s="3">
        <v>45981</v>
      </c>
      <c r="G22" s="7">
        <v>18000</v>
      </c>
      <c r="H22" s="3">
        <v>46387</v>
      </c>
      <c r="I22" s="60">
        <f t="shared" si="0"/>
        <v>0</v>
      </c>
      <c r="J22" s="4">
        <f t="shared" si="4"/>
        <v>18000</v>
      </c>
      <c r="K22" s="4"/>
      <c r="L22" s="7">
        <f t="shared" si="2"/>
        <v>0</v>
      </c>
      <c r="M22" s="27" t="str">
        <f t="shared" si="3"/>
        <v>Completo</v>
      </c>
      <c r="N22" s="61">
        <v>4633</v>
      </c>
      <c r="O22" s="62">
        <v>45996</v>
      </c>
    </row>
    <row r="23" spans="2:15" ht="35.25" customHeight="1" x14ac:dyDescent="0.3">
      <c r="B23" s="2">
        <v>14</v>
      </c>
      <c r="C23" s="6" t="s">
        <v>69</v>
      </c>
      <c r="D23" s="59" t="s">
        <v>126</v>
      </c>
      <c r="E23" s="30" t="s">
        <v>127</v>
      </c>
      <c r="F23" s="3">
        <v>45985</v>
      </c>
      <c r="G23" s="7">
        <v>113162</v>
      </c>
      <c r="H23" s="3">
        <v>46387</v>
      </c>
      <c r="I23" s="60">
        <f t="shared" si="0"/>
        <v>0</v>
      </c>
      <c r="J23" s="4">
        <f t="shared" si="4"/>
        <v>113162</v>
      </c>
      <c r="K23" s="4"/>
      <c r="L23" s="7">
        <f t="shared" si="2"/>
        <v>0</v>
      </c>
      <c r="M23" s="27" t="str">
        <f t="shared" si="3"/>
        <v>Completo</v>
      </c>
      <c r="N23" s="61">
        <v>4642</v>
      </c>
      <c r="O23" s="62">
        <v>45996</v>
      </c>
    </row>
    <row r="24" spans="2:15" ht="36" customHeight="1" x14ac:dyDescent="0.3">
      <c r="B24" s="2">
        <v>15</v>
      </c>
      <c r="C24" s="6" t="s">
        <v>69</v>
      </c>
      <c r="D24" s="59" t="s">
        <v>128</v>
      </c>
      <c r="E24" s="30" t="s">
        <v>129</v>
      </c>
      <c r="F24" s="3">
        <v>45985</v>
      </c>
      <c r="G24" s="7">
        <v>83190</v>
      </c>
      <c r="H24" s="3">
        <v>46387</v>
      </c>
      <c r="I24" s="60">
        <f t="shared" si="0"/>
        <v>0</v>
      </c>
      <c r="J24" s="4">
        <f t="shared" si="4"/>
        <v>83190</v>
      </c>
      <c r="K24" s="4"/>
      <c r="L24" s="7">
        <f t="shared" si="2"/>
        <v>0</v>
      </c>
      <c r="M24" s="27" t="str">
        <f t="shared" si="3"/>
        <v>Completo</v>
      </c>
      <c r="N24" s="61">
        <v>4642</v>
      </c>
      <c r="O24" s="62">
        <v>45996</v>
      </c>
    </row>
    <row r="25" spans="2:15" ht="43.5" customHeight="1" x14ac:dyDescent="0.3">
      <c r="B25" s="2">
        <v>16</v>
      </c>
      <c r="C25" s="6" t="s">
        <v>328</v>
      </c>
      <c r="D25" s="59" t="s">
        <v>327</v>
      </c>
      <c r="E25" s="30" t="s">
        <v>174</v>
      </c>
      <c r="F25" s="3" t="s">
        <v>174</v>
      </c>
      <c r="G25" s="7">
        <v>239260</v>
      </c>
      <c r="H25" s="3" t="s">
        <v>174</v>
      </c>
      <c r="I25" s="60">
        <f t="shared" si="0"/>
        <v>0</v>
      </c>
      <c r="J25" s="4">
        <f t="shared" si="4"/>
        <v>239260</v>
      </c>
      <c r="K25" s="4"/>
      <c r="L25" s="7">
        <f t="shared" si="2"/>
        <v>0</v>
      </c>
      <c r="M25" s="27" t="str">
        <f t="shared" si="3"/>
        <v>Completo</v>
      </c>
      <c r="N25" s="61">
        <v>4644</v>
      </c>
      <c r="O25" s="62">
        <v>45996</v>
      </c>
    </row>
    <row r="26" spans="2:15" ht="33.75" customHeight="1" x14ac:dyDescent="0.3">
      <c r="B26" s="2">
        <v>17</v>
      </c>
      <c r="C26" s="6" t="s">
        <v>79</v>
      </c>
      <c r="D26" s="59" t="s">
        <v>80</v>
      </c>
      <c r="E26" s="30" t="s">
        <v>81</v>
      </c>
      <c r="F26" s="3">
        <v>45987</v>
      </c>
      <c r="G26" s="7">
        <v>161407.76</v>
      </c>
      <c r="H26" s="3">
        <v>46022</v>
      </c>
      <c r="I26" s="60">
        <f t="shared" si="0"/>
        <v>0</v>
      </c>
      <c r="J26" s="4">
        <f t="shared" si="4"/>
        <v>161407.76</v>
      </c>
      <c r="K26" s="4"/>
      <c r="L26" s="7">
        <f t="shared" si="2"/>
        <v>0</v>
      </c>
      <c r="M26" s="27" t="str">
        <f t="shared" si="3"/>
        <v>Completo</v>
      </c>
      <c r="N26" s="61">
        <v>4646</v>
      </c>
      <c r="O26" s="62">
        <v>45996</v>
      </c>
    </row>
    <row r="27" spans="2:15" ht="43.5" customHeight="1" x14ac:dyDescent="0.3">
      <c r="B27" s="2">
        <v>18</v>
      </c>
      <c r="C27" s="6" t="s">
        <v>153</v>
      </c>
      <c r="D27" s="59" t="s">
        <v>158</v>
      </c>
      <c r="E27" s="30" t="s">
        <v>154</v>
      </c>
      <c r="F27" s="3">
        <v>45993</v>
      </c>
      <c r="G27" s="7">
        <v>11770.5</v>
      </c>
      <c r="H27" s="3">
        <v>46387</v>
      </c>
      <c r="I27" s="60">
        <f t="shared" si="0"/>
        <v>0</v>
      </c>
      <c r="J27" s="4">
        <f t="shared" si="4"/>
        <v>11770.5</v>
      </c>
      <c r="K27" s="4"/>
      <c r="L27" s="7">
        <f t="shared" si="2"/>
        <v>0</v>
      </c>
      <c r="M27" s="27" t="str">
        <f t="shared" si="3"/>
        <v>Completo</v>
      </c>
      <c r="N27" s="61">
        <v>4648</v>
      </c>
      <c r="O27" s="62">
        <v>45996</v>
      </c>
    </row>
    <row r="28" spans="2:15" ht="60" customHeight="1" x14ac:dyDescent="0.3">
      <c r="B28" s="2">
        <v>19</v>
      </c>
      <c r="C28" s="6" t="s">
        <v>153</v>
      </c>
      <c r="D28" s="59" t="s">
        <v>159</v>
      </c>
      <c r="E28" s="30" t="s">
        <v>155</v>
      </c>
      <c r="F28" s="3">
        <v>45993</v>
      </c>
      <c r="G28" s="7">
        <v>10059.5</v>
      </c>
      <c r="H28" s="3">
        <v>46387</v>
      </c>
      <c r="I28" s="60">
        <f t="shared" si="0"/>
        <v>0</v>
      </c>
      <c r="J28" s="4">
        <f t="shared" si="4"/>
        <v>10059.5</v>
      </c>
      <c r="K28" s="4"/>
      <c r="L28" s="7">
        <f t="shared" si="2"/>
        <v>0</v>
      </c>
      <c r="M28" s="27" t="str">
        <f t="shared" si="3"/>
        <v>Completo</v>
      </c>
      <c r="N28" s="61">
        <v>4648</v>
      </c>
      <c r="O28" s="62">
        <v>45996</v>
      </c>
    </row>
    <row r="29" spans="2:15" ht="43.5" customHeight="1" x14ac:dyDescent="0.3">
      <c r="B29" s="2">
        <v>20</v>
      </c>
      <c r="C29" s="6" t="s">
        <v>153</v>
      </c>
      <c r="D29" s="59" t="s">
        <v>160</v>
      </c>
      <c r="E29" s="30" t="s">
        <v>156</v>
      </c>
      <c r="F29" s="3">
        <v>45993</v>
      </c>
      <c r="G29" s="7">
        <v>11564</v>
      </c>
      <c r="H29" s="3">
        <v>46387</v>
      </c>
      <c r="I29" s="60">
        <f t="shared" si="0"/>
        <v>0</v>
      </c>
      <c r="J29" s="4">
        <f t="shared" si="4"/>
        <v>11564</v>
      </c>
      <c r="K29" s="4"/>
      <c r="L29" s="7">
        <f t="shared" si="2"/>
        <v>0</v>
      </c>
      <c r="M29" s="27" t="str">
        <f t="shared" si="3"/>
        <v>Completo</v>
      </c>
      <c r="N29" s="61">
        <v>4648</v>
      </c>
      <c r="O29" s="62">
        <v>45996</v>
      </c>
    </row>
    <row r="30" spans="2:15" ht="43.5" customHeight="1" x14ac:dyDescent="0.3">
      <c r="B30" s="2">
        <v>21</v>
      </c>
      <c r="C30" s="6" t="s">
        <v>153</v>
      </c>
      <c r="D30" s="59" t="s">
        <v>161</v>
      </c>
      <c r="E30" s="30" t="s">
        <v>157</v>
      </c>
      <c r="F30" s="3">
        <v>45993</v>
      </c>
      <c r="G30" s="7">
        <v>25458.5</v>
      </c>
      <c r="H30" s="3">
        <v>46387</v>
      </c>
      <c r="I30" s="60">
        <f t="shared" si="0"/>
        <v>0</v>
      </c>
      <c r="J30" s="4">
        <f t="shared" si="4"/>
        <v>25458.5</v>
      </c>
      <c r="K30" s="4"/>
      <c r="L30" s="7">
        <f t="shared" si="2"/>
        <v>0</v>
      </c>
      <c r="M30" s="27" t="str">
        <f t="shared" si="3"/>
        <v>Completo</v>
      </c>
      <c r="N30" s="61">
        <v>4648</v>
      </c>
      <c r="O30" s="62">
        <v>45996</v>
      </c>
    </row>
    <row r="31" spans="2:15" ht="43.5" customHeight="1" x14ac:dyDescent="0.3">
      <c r="B31" s="2">
        <v>22</v>
      </c>
      <c r="C31" s="6" t="s">
        <v>166</v>
      </c>
      <c r="D31" s="59" t="s">
        <v>165</v>
      </c>
      <c r="E31" s="30" t="s">
        <v>167</v>
      </c>
      <c r="F31" s="3">
        <v>45994</v>
      </c>
      <c r="G31" s="7">
        <v>391465</v>
      </c>
      <c r="H31" s="3">
        <v>46387</v>
      </c>
      <c r="I31" s="60">
        <f t="shared" si="0"/>
        <v>0</v>
      </c>
      <c r="J31" s="4">
        <f t="shared" si="4"/>
        <v>391465</v>
      </c>
      <c r="K31" s="4"/>
      <c r="L31" s="7">
        <f t="shared" si="2"/>
        <v>0</v>
      </c>
      <c r="M31" s="27" t="str">
        <f t="shared" si="3"/>
        <v>Completo</v>
      </c>
      <c r="N31" s="61">
        <v>4650</v>
      </c>
      <c r="O31" s="62">
        <v>45996</v>
      </c>
    </row>
    <row r="32" spans="2:15" ht="31.5" customHeight="1" x14ac:dyDescent="0.3">
      <c r="B32" s="2">
        <v>23</v>
      </c>
      <c r="C32" s="6" t="s">
        <v>139</v>
      </c>
      <c r="D32" s="59" t="s">
        <v>140</v>
      </c>
      <c r="E32" s="30" t="s">
        <v>141</v>
      </c>
      <c r="F32" s="3">
        <v>45985</v>
      </c>
      <c r="G32" s="7">
        <v>10195.200000000001</v>
      </c>
      <c r="H32" s="3">
        <v>46022</v>
      </c>
      <c r="I32" s="60">
        <f t="shared" si="0"/>
        <v>0</v>
      </c>
      <c r="J32" s="4">
        <f t="shared" si="4"/>
        <v>10195.200000000001</v>
      </c>
      <c r="K32" s="4"/>
      <c r="L32" s="7">
        <f t="shared" si="2"/>
        <v>0</v>
      </c>
      <c r="M32" s="27" t="str">
        <f t="shared" si="3"/>
        <v>Completo</v>
      </c>
      <c r="N32" s="61">
        <v>4652</v>
      </c>
      <c r="O32" s="62">
        <v>45996</v>
      </c>
    </row>
    <row r="33" spans="2:15" ht="44.25" customHeight="1" x14ac:dyDescent="0.3">
      <c r="B33" s="2">
        <v>24</v>
      </c>
      <c r="C33" s="6" t="s">
        <v>25</v>
      </c>
      <c r="D33" s="59" t="s">
        <v>122</v>
      </c>
      <c r="E33" s="30" t="s">
        <v>123</v>
      </c>
      <c r="F33" s="3">
        <v>45988</v>
      </c>
      <c r="G33" s="7">
        <v>337008</v>
      </c>
      <c r="H33" s="3">
        <v>46022</v>
      </c>
      <c r="I33" s="60">
        <f t="shared" si="0"/>
        <v>0</v>
      </c>
      <c r="J33" s="4">
        <f t="shared" si="4"/>
        <v>337008</v>
      </c>
      <c r="K33" s="4"/>
      <c r="L33" s="7">
        <f t="shared" si="2"/>
        <v>0</v>
      </c>
      <c r="M33" s="27" t="str">
        <f t="shared" si="3"/>
        <v>Completo</v>
      </c>
      <c r="N33" s="61">
        <v>4654</v>
      </c>
      <c r="O33" s="62">
        <v>45996</v>
      </c>
    </row>
    <row r="34" spans="2:15" ht="33" customHeight="1" x14ac:dyDescent="0.3">
      <c r="B34" s="2">
        <v>25</v>
      </c>
      <c r="C34" s="6" t="s">
        <v>88</v>
      </c>
      <c r="D34" s="59" t="s">
        <v>89</v>
      </c>
      <c r="E34" s="30" t="s">
        <v>90</v>
      </c>
      <c r="F34" s="3">
        <v>45985</v>
      </c>
      <c r="G34" s="7">
        <v>127921.44</v>
      </c>
      <c r="H34" s="3">
        <v>46387</v>
      </c>
      <c r="I34" s="60">
        <f t="shared" si="0"/>
        <v>0</v>
      </c>
      <c r="J34" s="4">
        <f t="shared" si="4"/>
        <v>127921.44</v>
      </c>
      <c r="K34" s="4"/>
      <c r="L34" s="7">
        <f t="shared" si="2"/>
        <v>0</v>
      </c>
      <c r="M34" s="27" t="str">
        <f t="shared" si="3"/>
        <v>Completo</v>
      </c>
      <c r="N34" s="61">
        <v>4657</v>
      </c>
      <c r="O34" s="62">
        <v>45999</v>
      </c>
    </row>
    <row r="35" spans="2:15" ht="43.5" customHeight="1" x14ac:dyDescent="0.3">
      <c r="B35" s="2">
        <v>26</v>
      </c>
      <c r="C35" s="6" t="s">
        <v>330</v>
      </c>
      <c r="D35" s="59" t="s">
        <v>329</v>
      </c>
      <c r="E35" s="30" t="s">
        <v>331</v>
      </c>
      <c r="F35" s="3">
        <v>45989</v>
      </c>
      <c r="G35" s="7">
        <v>4426717.82</v>
      </c>
      <c r="H35" s="3">
        <v>46387</v>
      </c>
      <c r="I35" s="60">
        <f t="shared" si="0"/>
        <v>0</v>
      </c>
      <c r="J35" s="4">
        <f t="shared" si="4"/>
        <v>4426717.82</v>
      </c>
      <c r="K35" s="4"/>
      <c r="L35" s="7">
        <f t="shared" si="2"/>
        <v>0</v>
      </c>
      <c r="M35" s="27" t="str">
        <f t="shared" si="3"/>
        <v>Completo</v>
      </c>
      <c r="N35" s="61">
        <v>4663</v>
      </c>
      <c r="O35" s="62">
        <v>45999</v>
      </c>
    </row>
    <row r="36" spans="2:15" ht="66.75" customHeight="1" x14ac:dyDescent="0.3">
      <c r="B36" s="2">
        <v>27</v>
      </c>
      <c r="C36" s="6" t="s">
        <v>169</v>
      </c>
      <c r="D36" s="59" t="s">
        <v>168</v>
      </c>
      <c r="E36" s="30" t="s">
        <v>170</v>
      </c>
      <c r="F36" s="3">
        <v>45992</v>
      </c>
      <c r="G36" s="7">
        <v>346566</v>
      </c>
      <c r="H36" s="3">
        <v>46022</v>
      </c>
      <c r="I36" s="60">
        <f t="shared" si="0"/>
        <v>0</v>
      </c>
      <c r="J36" s="4">
        <f t="shared" si="4"/>
        <v>346566</v>
      </c>
      <c r="K36" s="4"/>
      <c r="L36" s="7">
        <f t="shared" si="2"/>
        <v>0</v>
      </c>
      <c r="M36" s="27" t="str">
        <f t="shared" si="3"/>
        <v>Completo</v>
      </c>
      <c r="N36" s="61">
        <v>4665</v>
      </c>
      <c r="O36" s="62">
        <v>45999</v>
      </c>
    </row>
    <row r="37" spans="2:15" ht="27.75" customHeight="1" x14ac:dyDescent="0.3">
      <c r="B37" s="2">
        <v>28</v>
      </c>
      <c r="C37" s="6" t="s">
        <v>540</v>
      </c>
      <c r="D37" s="59" t="s">
        <v>171</v>
      </c>
      <c r="E37" s="30" t="s">
        <v>172</v>
      </c>
      <c r="F37" s="3">
        <v>45992</v>
      </c>
      <c r="G37" s="7">
        <v>35400</v>
      </c>
      <c r="H37" s="3">
        <v>46387</v>
      </c>
      <c r="I37" s="60">
        <f t="shared" si="0"/>
        <v>0</v>
      </c>
      <c r="J37" s="4">
        <f t="shared" si="4"/>
        <v>35400</v>
      </c>
      <c r="K37" s="4"/>
      <c r="L37" s="7">
        <f t="shared" si="2"/>
        <v>0</v>
      </c>
      <c r="M37" s="27" t="str">
        <f t="shared" si="3"/>
        <v>Completo</v>
      </c>
      <c r="N37" s="61">
        <v>4677</v>
      </c>
      <c r="O37" s="62">
        <v>45999</v>
      </c>
    </row>
    <row r="38" spans="2:15" ht="43.5" customHeight="1" x14ac:dyDescent="0.3">
      <c r="B38" s="2">
        <v>29</v>
      </c>
      <c r="C38" s="6" t="s">
        <v>151</v>
      </c>
      <c r="D38" s="59" t="s">
        <v>150</v>
      </c>
      <c r="E38" s="30" t="s">
        <v>152</v>
      </c>
      <c r="F38" s="3">
        <v>45992</v>
      </c>
      <c r="G38" s="7">
        <v>2148621.46</v>
      </c>
      <c r="H38" s="3">
        <v>46387</v>
      </c>
      <c r="I38" s="60">
        <f t="shared" si="0"/>
        <v>0</v>
      </c>
      <c r="J38" s="4">
        <v>2148621.46</v>
      </c>
      <c r="K38" s="4"/>
      <c r="L38" s="7">
        <f t="shared" si="2"/>
        <v>0</v>
      </c>
      <c r="M38" s="27" t="str">
        <f t="shared" si="3"/>
        <v>Completo</v>
      </c>
      <c r="N38" s="61">
        <v>4679</v>
      </c>
      <c r="O38" s="62">
        <v>45999</v>
      </c>
    </row>
    <row r="39" spans="2:15" ht="43.5" customHeight="1" x14ac:dyDescent="0.3">
      <c r="B39" s="2">
        <v>30</v>
      </c>
      <c r="C39" s="6" t="s">
        <v>163</v>
      </c>
      <c r="D39" s="59" t="s">
        <v>162</v>
      </c>
      <c r="E39" s="30" t="s">
        <v>164</v>
      </c>
      <c r="F39" s="3">
        <v>45995</v>
      </c>
      <c r="G39" s="7">
        <v>210644.16</v>
      </c>
      <c r="H39" s="3">
        <v>46387</v>
      </c>
      <c r="I39" s="60">
        <f t="shared" si="0"/>
        <v>0</v>
      </c>
      <c r="J39" s="4">
        <f t="shared" ref="J39:J65" si="5">IF(N39&gt;0,G39,0)</f>
        <v>210644.16</v>
      </c>
      <c r="K39" s="4"/>
      <c r="L39" s="7">
        <f t="shared" si="2"/>
        <v>0</v>
      </c>
      <c r="M39" s="27" t="str">
        <f t="shared" si="3"/>
        <v>Completo</v>
      </c>
      <c r="N39" s="61">
        <v>4681</v>
      </c>
      <c r="O39" s="62">
        <v>45999</v>
      </c>
    </row>
    <row r="40" spans="2:15" ht="13.5" customHeight="1" x14ac:dyDescent="0.3">
      <c r="B40" s="2">
        <v>31</v>
      </c>
      <c r="C40" s="6" t="s">
        <v>82</v>
      </c>
      <c r="D40" s="59" t="s">
        <v>83</v>
      </c>
      <c r="E40" s="30" t="s">
        <v>84</v>
      </c>
      <c r="F40" s="3">
        <v>45987</v>
      </c>
      <c r="G40" s="7">
        <v>232313.83</v>
      </c>
      <c r="H40" s="3">
        <v>46387</v>
      </c>
      <c r="I40" s="60">
        <f t="shared" si="0"/>
        <v>0</v>
      </c>
      <c r="J40" s="4">
        <f t="shared" si="5"/>
        <v>232313.83</v>
      </c>
      <c r="K40" s="4"/>
      <c r="L40" s="7">
        <f t="shared" si="2"/>
        <v>0</v>
      </c>
      <c r="M40" s="27" t="str">
        <f t="shared" si="3"/>
        <v>Completo</v>
      </c>
      <c r="N40" s="61">
        <v>4683</v>
      </c>
      <c r="O40" s="62">
        <v>45999</v>
      </c>
    </row>
    <row r="41" spans="2:15" ht="36.75" customHeight="1" x14ac:dyDescent="0.3">
      <c r="B41" s="2">
        <v>32</v>
      </c>
      <c r="C41" s="6" t="s">
        <v>541</v>
      </c>
      <c r="D41" s="59" t="s">
        <v>192</v>
      </c>
      <c r="E41" s="30" t="s">
        <v>14</v>
      </c>
      <c r="F41" s="3">
        <v>45999</v>
      </c>
      <c r="G41" s="7">
        <v>300000</v>
      </c>
      <c r="H41" s="3">
        <v>46387</v>
      </c>
      <c r="I41" s="60">
        <f t="shared" si="0"/>
        <v>0</v>
      </c>
      <c r="J41" s="4">
        <f t="shared" si="5"/>
        <v>300000</v>
      </c>
      <c r="K41" s="4"/>
      <c r="L41" s="7">
        <f t="shared" si="2"/>
        <v>0</v>
      </c>
      <c r="M41" s="27" t="str">
        <f t="shared" si="3"/>
        <v>Completo</v>
      </c>
      <c r="N41" s="61">
        <v>4695</v>
      </c>
      <c r="O41" s="62">
        <v>45999</v>
      </c>
    </row>
    <row r="42" spans="2:15" ht="25.5" customHeight="1" x14ac:dyDescent="0.3">
      <c r="B42" s="2">
        <v>33</v>
      </c>
      <c r="C42" s="6" t="s">
        <v>85</v>
      </c>
      <c r="D42" s="59" t="s">
        <v>86</v>
      </c>
      <c r="E42" s="30" t="s">
        <v>87</v>
      </c>
      <c r="F42" s="3">
        <v>45981</v>
      </c>
      <c r="G42" s="7">
        <v>211048.59</v>
      </c>
      <c r="H42" s="3">
        <v>46022</v>
      </c>
      <c r="I42" s="60">
        <f t="shared" ref="I42:I65" si="6">+J42-G42+L42</f>
        <v>0</v>
      </c>
      <c r="J42" s="4">
        <f t="shared" si="5"/>
        <v>211048.59</v>
      </c>
      <c r="K42" s="4"/>
      <c r="L42" s="7">
        <f t="shared" ref="L42:L65" si="7">IF(J42&gt;0,0,G42)</f>
        <v>0</v>
      </c>
      <c r="M42" s="27" t="str">
        <f t="shared" ref="M42:M65" si="8">IF(J42&gt;0,"Completo","Pendiente")</f>
        <v>Completo</v>
      </c>
      <c r="N42" s="61">
        <v>4698</v>
      </c>
      <c r="O42" s="62">
        <v>45999</v>
      </c>
    </row>
    <row r="43" spans="2:15" ht="36.75" customHeight="1" x14ac:dyDescent="0.3">
      <c r="B43" s="2">
        <v>34</v>
      </c>
      <c r="C43" s="6" t="s">
        <v>26</v>
      </c>
      <c r="D43" s="59" t="s">
        <v>59</v>
      </c>
      <c r="E43" s="30" t="s">
        <v>60</v>
      </c>
      <c r="F43" s="3">
        <v>45365</v>
      </c>
      <c r="G43" s="7">
        <v>28545.14</v>
      </c>
      <c r="H43" s="3">
        <v>46022</v>
      </c>
      <c r="I43" s="60">
        <f t="shared" si="6"/>
        <v>0</v>
      </c>
      <c r="J43" s="4">
        <f t="shared" si="5"/>
        <v>28545.14</v>
      </c>
      <c r="K43" s="4"/>
      <c r="L43" s="7">
        <f t="shared" si="7"/>
        <v>0</v>
      </c>
      <c r="M43" s="27" t="str">
        <f t="shared" si="8"/>
        <v>Completo</v>
      </c>
      <c r="N43" s="61">
        <v>4699</v>
      </c>
      <c r="O43" s="62">
        <v>45999</v>
      </c>
    </row>
    <row r="44" spans="2:15" ht="33" x14ac:dyDescent="0.3">
      <c r="B44" s="2">
        <v>35</v>
      </c>
      <c r="C44" s="6" t="s">
        <v>26</v>
      </c>
      <c r="D44" s="59" t="s">
        <v>27</v>
      </c>
      <c r="E44" s="30" t="s">
        <v>28</v>
      </c>
      <c r="F44" s="3">
        <v>45434</v>
      </c>
      <c r="G44" s="7">
        <v>11373.96</v>
      </c>
      <c r="H44" s="3">
        <v>46022</v>
      </c>
      <c r="I44" s="60">
        <f t="shared" si="6"/>
        <v>0</v>
      </c>
      <c r="J44" s="4">
        <f t="shared" si="5"/>
        <v>11373.96</v>
      </c>
      <c r="K44" s="4"/>
      <c r="L44" s="7">
        <f t="shared" si="7"/>
        <v>0</v>
      </c>
      <c r="M44" s="27" t="str">
        <f t="shared" si="8"/>
        <v>Completo</v>
      </c>
      <c r="N44" s="61">
        <v>4699</v>
      </c>
      <c r="O44" s="62">
        <v>45999</v>
      </c>
    </row>
    <row r="45" spans="2:15" ht="33" x14ac:dyDescent="0.3">
      <c r="B45" s="2">
        <v>36</v>
      </c>
      <c r="C45" s="6" t="s">
        <v>26</v>
      </c>
      <c r="D45" s="59" t="s">
        <v>29</v>
      </c>
      <c r="E45" s="30" t="s">
        <v>30</v>
      </c>
      <c r="F45" s="3">
        <v>45435</v>
      </c>
      <c r="G45" s="7">
        <v>9242.2800000000007</v>
      </c>
      <c r="H45" s="3">
        <v>46022</v>
      </c>
      <c r="I45" s="60">
        <f t="shared" si="6"/>
        <v>0</v>
      </c>
      <c r="J45" s="4">
        <f t="shared" si="5"/>
        <v>9242.2800000000007</v>
      </c>
      <c r="K45" s="4"/>
      <c r="L45" s="7">
        <f t="shared" si="7"/>
        <v>0</v>
      </c>
      <c r="M45" s="27" t="str">
        <f t="shared" si="8"/>
        <v>Completo</v>
      </c>
      <c r="N45" s="61">
        <v>4699</v>
      </c>
      <c r="O45" s="62">
        <v>45999</v>
      </c>
    </row>
    <row r="46" spans="2:15" ht="33" x14ac:dyDescent="0.3">
      <c r="B46" s="2">
        <v>37</v>
      </c>
      <c r="C46" s="6" t="s">
        <v>26</v>
      </c>
      <c r="D46" s="59" t="s">
        <v>45</v>
      </c>
      <c r="E46" s="30" t="s">
        <v>46</v>
      </c>
      <c r="F46" s="3">
        <v>45858</v>
      </c>
      <c r="G46" s="7">
        <v>13479.96</v>
      </c>
      <c r="H46" s="3">
        <v>46022</v>
      </c>
      <c r="I46" s="60">
        <f t="shared" si="6"/>
        <v>0</v>
      </c>
      <c r="J46" s="4">
        <f t="shared" si="5"/>
        <v>13479.96</v>
      </c>
      <c r="K46" s="4"/>
      <c r="L46" s="7">
        <f t="shared" si="7"/>
        <v>0</v>
      </c>
      <c r="M46" s="27" t="str">
        <f t="shared" si="8"/>
        <v>Completo</v>
      </c>
      <c r="N46" s="61">
        <v>4699</v>
      </c>
      <c r="O46" s="62">
        <v>45999</v>
      </c>
    </row>
    <row r="47" spans="2:15" ht="33" x14ac:dyDescent="0.3">
      <c r="B47" s="2">
        <v>38</v>
      </c>
      <c r="C47" s="6" t="s">
        <v>26</v>
      </c>
      <c r="D47" s="59" t="s">
        <v>53</v>
      </c>
      <c r="E47" s="30" t="s">
        <v>54</v>
      </c>
      <c r="F47" s="3">
        <v>45944</v>
      </c>
      <c r="G47" s="7">
        <v>34029.449999999997</v>
      </c>
      <c r="H47" s="3">
        <v>46022</v>
      </c>
      <c r="I47" s="60">
        <f t="shared" si="6"/>
        <v>0</v>
      </c>
      <c r="J47" s="4">
        <f t="shared" si="5"/>
        <v>34029.449999999997</v>
      </c>
      <c r="K47" s="4"/>
      <c r="L47" s="7">
        <f t="shared" si="7"/>
        <v>0</v>
      </c>
      <c r="M47" s="27" t="str">
        <f t="shared" si="8"/>
        <v>Completo</v>
      </c>
      <c r="N47" s="61">
        <v>4699</v>
      </c>
      <c r="O47" s="62">
        <v>45999</v>
      </c>
    </row>
    <row r="48" spans="2:15" ht="33" x14ac:dyDescent="0.3">
      <c r="B48" s="2">
        <v>39</v>
      </c>
      <c r="C48" s="6" t="s">
        <v>26</v>
      </c>
      <c r="D48" s="59" t="s">
        <v>31</v>
      </c>
      <c r="E48" s="30" t="s">
        <v>32</v>
      </c>
      <c r="F48" s="3">
        <v>45617</v>
      </c>
      <c r="G48" s="7">
        <v>8015.67</v>
      </c>
      <c r="H48" s="3">
        <v>46022</v>
      </c>
      <c r="I48" s="60">
        <f t="shared" si="6"/>
        <v>0</v>
      </c>
      <c r="J48" s="4">
        <f t="shared" si="5"/>
        <v>8015.67</v>
      </c>
      <c r="K48" s="4"/>
      <c r="L48" s="7">
        <f t="shared" si="7"/>
        <v>0</v>
      </c>
      <c r="M48" s="27" t="str">
        <f t="shared" si="8"/>
        <v>Completo</v>
      </c>
      <c r="N48" s="61">
        <v>4699</v>
      </c>
      <c r="O48" s="62">
        <v>45999</v>
      </c>
    </row>
    <row r="49" spans="2:18" ht="33" x14ac:dyDescent="0.3">
      <c r="B49" s="2">
        <v>40</v>
      </c>
      <c r="C49" s="6" t="s">
        <v>26</v>
      </c>
      <c r="D49" s="59" t="s">
        <v>33</v>
      </c>
      <c r="E49" s="30" t="s">
        <v>34</v>
      </c>
      <c r="F49" s="3">
        <v>45707</v>
      </c>
      <c r="G49" s="7">
        <v>20026.060000000001</v>
      </c>
      <c r="H49" s="3">
        <v>46387</v>
      </c>
      <c r="I49" s="60">
        <f t="shared" si="6"/>
        <v>0</v>
      </c>
      <c r="J49" s="4">
        <f t="shared" si="5"/>
        <v>20026.060000000001</v>
      </c>
      <c r="K49" s="4"/>
      <c r="L49" s="7">
        <f t="shared" si="7"/>
        <v>0</v>
      </c>
      <c r="M49" s="27" t="str">
        <f t="shared" si="8"/>
        <v>Completo</v>
      </c>
      <c r="N49" s="61">
        <v>4699</v>
      </c>
      <c r="O49" s="62">
        <v>45999</v>
      </c>
    </row>
    <row r="50" spans="2:18" ht="33" x14ac:dyDescent="0.3">
      <c r="B50" s="2">
        <v>41</v>
      </c>
      <c r="C50" s="6" t="s">
        <v>26</v>
      </c>
      <c r="D50" s="59" t="s">
        <v>35</v>
      </c>
      <c r="E50" s="30" t="s">
        <v>36</v>
      </c>
      <c r="F50" s="3">
        <v>45841</v>
      </c>
      <c r="G50" s="7">
        <v>9709.34</v>
      </c>
      <c r="H50" s="3">
        <v>46387</v>
      </c>
      <c r="I50" s="60">
        <f t="shared" si="6"/>
        <v>0</v>
      </c>
      <c r="J50" s="4">
        <f t="shared" si="5"/>
        <v>9709.34</v>
      </c>
      <c r="K50" s="4"/>
      <c r="L50" s="7">
        <f t="shared" si="7"/>
        <v>0</v>
      </c>
      <c r="M50" s="27" t="str">
        <f t="shared" si="8"/>
        <v>Completo</v>
      </c>
      <c r="N50" s="61">
        <v>4699</v>
      </c>
      <c r="O50" s="62">
        <v>45999</v>
      </c>
    </row>
    <row r="51" spans="2:18" ht="33" x14ac:dyDescent="0.3">
      <c r="B51" s="2">
        <v>42</v>
      </c>
      <c r="C51" s="6" t="s">
        <v>26</v>
      </c>
      <c r="D51" s="59" t="s">
        <v>37</v>
      </c>
      <c r="E51" s="30" t="s">
        <v>38</v>
      </c>
      <c r="F51" s="3">
        <v>45842</v>
      </c>
      <c r="G51" s="7">
        <v>41518.089999999997</v>
      </c>
      <c r="H51" s="3">
        <v>46387</v>
      </c>
      <c r="I51" s="60">
        <f t="shared" si="6"/>
        <v>0</v>
      </c>
      <c r="J51" s="4">
        <f t="shared" si="5"/>
        <v>41518.089999999997</v>
      </c>
      <c r="K51" s="4"/>
      <c r="L51" s="7">
        <f t="shared" si="7"/>
        <v>0</v>
      </c>
      <c r="M51" s="27" t="str">
        <f t="shared" si="8"/>
        <v>Completo</v>
      </c>
      <c r="N51" s="61">
        <v>4699</v>
      </c>
      <c r="O51" s="62">
        <v>45999</v>
      </c>
    </row>
    <row r="52" spans="2:18" ht="33" x14ac:dyDescent="0.3">
      <c r="B52" s="2">
        <v>43</v>
      </c>
      <c r="C52" s="6" t="s">
        <v>26</v>
      </c>
      <c r="D52" s="59" t="s">
        <v>41</v>
      </c>
      <c r="E52" s="30" t="s">
        <v>42</v>
      </c>
      <c r="F52" s="3">
        <v>45842</v>
      </c>
      <c r="G52" s="7">
        <v>50507.92</v>
      </c>
      <c r="H52" s="3">
        <v>46387</v>
      </c>
      <c r="I52" s="60">
        <f t="shared" si="6"/>
        <v>0</v>
      </c>
      <c r="J52" s="4">
        <f t="shared" si="5"/>
        <v>50507.92</v>
      </c>
      <c r="K52" s="4"/>
      <c r="L52" s="7">
        <f t="shared" si="7"/>
        <v>0</v>
      </c>
      <c r="M52" s="27" t="str">
        <f t="shared" si="8"/>
        <v>Completo</v>
      </c>
      <c r="N52" s="61">
        <v>4699</v>
      </c>
      <c r="O52" s="62">
        <v>45999</v>
      </c>
    </row>
    <row r="53" spans="2:18" ht="33" x14ac:dyDescent="0.3">
      <c r="B53" s="2">
        <v>44</v>
      </c>
      <c r="C53" s="6" t="s">
        <v>26</v>
      </c>
      <c r="D53" s="59" t="s">
        <v>57</v>
      </c>
      <c r="E53" s="30" t="s">
        <v>58</v>
      </c>
      <c r="F53" s="3">
        <v>45842</v>
      </c>
      <c r="G53" s="7">
        <v>13140.2</v>
      </c>
      <c r="H53" s="3">
        <v>46387</v>
      </c>
      <c r="I53" s="60">
        <f t="shared" si="6"/>
        <v>0</v>
      </c>
      <c r="J53" s="4">
        <f t="shared" si="5"/>
        <v>13140.2</v>
      </c>
      <c r="K53" s="4"/>
      <c r="L53" s="7">
        <f t="shared" si="7"/>
        <v>0</v>
      </c>
      <c r="M53" s="27" t="str">
        <f t="shared" si="8"/>
        <v>Completo</v>
      </c>
      <c r="N53" s="61">
        <v>4699</v>
      </c>
      <c r="O53" s="62">
        <v>45999</v>
      </c>
    </row>
    <row r="54" spans="2:18" ht="43.5" customHeight="1" x14ac:dyDescent="0.3">
      <c r="B54" s="2">
        <v>45</v>
      </c>
      <c r="C54" s="6" t="s">
        <v>26</v>
      </c>
      <c r="D54" s="59" t="s">
        <v>39</v>
      </c>
      <c r="E54" s="30" t="s">
        <v>40</v>
      </c>
      <c r="F54" s="3">
        <v>45846</v>
      </c>
      <c r="G54" s="7">
        <v>31922</v>
      </c>
      <c r="H54" s="3">
        <v>46387</v>
      </c>
      <c r="I54" s="60">
        <f t="shared" si="6"/>
        <v>0</v>
      </c>
      <c r="J54" s="4">
        <f t="shared" si="5"/>
        <v>31922</v>
      </c>
      <c r="K54" s="4"/>
      <c r="L54" s="7">
        <f t="shared" si="7"/>
        <v>0</v>
      </c>
      <c r="M54" s="27" t="str">
        <f t="shared" si="8"/>
        <v>Completo</v>
      </c>
      <c r="N54" s="61">
        <v>4699</v>
      </c>
      <c r="O54" s="62">
        <v>45999</v>
      </c>
    </row>
    <row r="55" spans="2:18" ht="30" customHeight="1" x14ac:dyDescent="0.3">
      <c r="B55" s="2">
        <v>46</v>
      </c>
      <c r="C55" s="6" t="s">
        <v>26</v>
      </c>
      <c r="D55" s="59" t="s">
        <v>43</v>
      </c>
      <c r="E55" s="30" t="s">
        <v>44</v>
      </c>
      <c r="F55" s="3">
        <v>45846</v>
      </c>
      <c r="G55" s="7">
        <v>20769.560000000001</v>
      </c>
      <c r="H55" s="3">
        <v>46387</v>
      </c>
      <c r="I55" s="60">
        <f t="shared" si="6"/>
        <v>0</v>
      </c>
      <c r="J55" s="4">
        <f t="shared" si="5"/>
        <v>20769.560000000001</v>
      </c>
      <c r="K55" s="4"/>
      <c r="L55" s="7">
        <f t="shared" si="7"/>
        <v>0</v>
      </c>
      <c r="M55" s="27" t="str">
        <f t="shared" si="8"/>
        <v>Completo</v>
      </c>
      <c r="N55" s="61">
        <v>4699</v>
      </c>
      <c r="O55" s="62">
        <v>45999</v>
      </c>
    </row>
    <row r="56" spans="2:18" ht="32.25" customHeight="1" x14ac:dyDescent="0.3">
      <c r="B56" s="2">
        <v>47</v>
      </c>
      <c r="C56" s="6" t="s">
        <v>26</v>
      </c>
      <c r="D56" s="59" t="s">
        <v>47</v>
      </c>
      <c r="E56" s="30" t="s">
        <v>48</v>
      </c>
      <c r="F56" s="3">
        <v>45932</v>
      </c>
      <c r="G56" s="7">
        <v>17485.88</v>
      </c>
      <c r="H56" s="3">
        <v>46387</v>
      </c>
      <c r="I56" s="60">
        <f t="shared" si="6"/>
        <v>0</v>
      </c>
      <c r="J56" s="4">
        <f t="shared" si="5"/>
        <v>17485.88</v>
      </c>
      <c r="K56" s="4"/>
      <c r="L56" s="7">
        <f t="shared" si="7"/>
        <v>0</v>
      </c>
      <c r="M56" s="27" t="str">
        <f t="shared" si="8"/>
        <v>Completo</v>
      </c>
      <c r="N56" s="61">
        <v>4699</v>
      </c>
      <c r="O56" s="62">
        <v>45999</v>
      </c>
    </row>
    <row r="57" spans="2:18" ht="32.25" customHeight="1" x14ac:dyDescent="0.3">
      <c r="B57" s="2">
        <v>48</v>
      </c>
      <c r="C57" s="6" t="s">
        <v>26</v>
      </c>
      <c r="D57" s="59" t="s">
        <v>49</v>
      </c>
      <c r="E57" s="30" t="s">
        <v>50</v>
      </c>
      <c r="F57" s="3">
        <v>45933</v>
      </c>
      <c r="G57" s="7">
        <v>17775.13</v>
      </c>
      <c r="H57" s="3">
        <v>46387</v>
      </c>
      <c r="I57" s="60">
        <f t="shared" si="6"/>
        <v>0</v>
      </c>
      <c r="J57" s="4">
        <f t="shared" si="5"/>
        <v>17775.13</v>
      </c>
      <c r="K57" s="4"/>
      <c r="L57" s="7">
        <f t="shared" si="7"/>
        <v>0</v>
      </c>
      <c r="M57" s="27" t="str">
        <f t="shared" si="8"/>
        <v>Completo</v>
      </c>
      <c r="N57" s="61">
        <v>4699</v>
      </c>
      <c r="O57" s="62">
        <v>45999</v>
      </c>
    </row>
    <row r="58" spans="2:18" ht="30.75" customHeight="1" x14ac:dyDescent="0.3">
      <c r="B58" s="2">
        <v>49</v>
      </c>
      <c r="C58" s="6" t="s">
        <v>26</v>
      </c>
      <c r="D58" s="59" t="s">
        <v>51</v>
      </c>
      <c r="E58" s="30" t="s">
        <v>52</v>
      </c>
      <c r="F58" s="3">
        <v>45933</v>
      </c>
      <c r="G58" s="7">
        <v>17775.13</v>
      </c>
      <c r="H58" s="3">
        <v>46387</v>
      </c>
      <c r="I58" s="60">
        <f t="shared" si="6"/>
        <v>0</v>
      </c>
      <c r="J58" s="4">
        <f t="shared" si="5"/>
        <v>17775.13</v>
      </c>
      <c r="K58" s="4"/>
      <c r="L58" s="7">
        <f t="shared" si="7"/>
        <v>0</v>
      </c>
      <c r="M58" s="27" t="str">
        <f t="shared" si="8"/>
        <v>Completo</v>
      </c>
      <c r="N58" s="61">
        <v>4699</v>
      </c>
      <c r="O58" s="62">
        <v>45999</v>
      </c>
    </row>
    <row r="59" spans="2:18" ht="33" customHeight="1" x14ac:dyDescent="0.3">
      <c r="B59" s="2">
        <v>50</v>
      </c>
      <c r="C59" s="6" t="s">
        <v>26</v>
      </c>
      <c r="D59" s="59" t="s">
        <v>61</v>
      </c>
      <c r="E59" s="30" t="s">
        <v>62</v>
      </c>
      <c r="F59" s="3">
        <v>45936</v>
      </c>
      <c r="G59" s="7">
        <v>18820.560000000001</v>
      </c>
      <c r="H59" s="3">
        <v>46387</v>
      </c>
      <c r="I59" s="60">
        <f t="shared" si="6"/>
        <v>0</v>
      </c>
      <c r="J59" s="4">
        <f t="shared" si="5"/>
        <v>18820.560000000001</v>
      </c>
      <c r="K59" s="4"/>
      <c r="L59" s="7">
        <f t="shared" si="7"/>
        <v>0</v>
      </c>
      <c r="M59" s="27" t="str">
        <f t="shared" si="8"/>
        <v>Completo</v>
      </c>
      <c r="N59" s="61">
        <v>4699</v>
      </c>
      <c r="O59" s="62">
        <v>45999</v>
      </c>
    </row>
    <row r="60" spans="2:18" ht="36" customHeight="1" x14ac:dyDescent="0.3">
      <c r="B60" s="2">
        <v>51</v>
      </c>
      <c r="C60" s="6" t="s">
        <v>26</v>
      </c>
      <c r="D60" s="59" t="s">
        <v>65</v>
      </c>
      <c r="E60" s="30" t="s">
        <v>66</v>
      </c>
      <c r="F60" s="3">
        <v>45937</v>
      </c>
      <c r="G60" s="7">
        <v>20177.93</v>
      </c>
      <c r="H60" s="3">
        <v>46387</v>
      </c>
      <c r="I60" s="60">
        <f t="shared" si="6"/>
        <v>0</v>
      </c>
      <c r="J60" s="4">
        <f t="shared" si="5"/>
        <v>20177.93</v>
      </c>
      <c r="K60" s="4"/>
      <c r="L60" s="7">
        <f t="shared" si="7"/>
        <v>0</v>
      </c>
      <c r="M60" s="27" t="str">
        <f t="shared" si="8"/>
        <v>Completo</v>
      </c>
      <c r="N60" s="61">
        <v>4699</v>
      </c>
      <c r="O60" s="62">
        <v>45999</v>
      </c>
    </row>
    <row r="61" spans="2:18" ht="36" customHeight="1" x14ac:dyDescent="0.3">
      <c r="B61" s="2">
        <v>52</v>
      </c>
      <c r="C61" s="6" t="s">
        <v>26</v>
      </c>
      <c r="D61" s="59" t="s">
        <v>63</v>
      </c>
      <c r="E61" s="30" t="s">
        <v>64</v>
      </c>
      <c r="F61" s="3">
        <v>45937</v>
      </c>
      <c r="G61" s="7">
        <v>16507.54</v>
      </c>
      <c r="H61" s="3">
        <v>46387</v>
      </c>
      <c r="I61" s="60">
        <f t="shared" si="6"/>
        <v>0</v>
      </c>
      <c r="J61" s="4">
        <f t="shared" si="5"/>
        <v>16507.54</v>
      </c>
      <c r="K61" s="4"/>
      <c r="L61" s="7">
        <f t="shared" si="7"/>
        <v>0</v>
      </c>
      <c r="M61" s="27" t="str">
        <f t="shared" si="8"/>
        <v>Completo</v>
      </c>
      <c r="N61" s="61">
        <v>4699</v>
      </c>
      <c r="O61" s="62">
        <v>45999</v>
      </c>
    </row>
    <row r="62" spans="2:18" ht="32.25" customHeight="1" x14ac:dyDescent="0.3">
      <c r="B62" s="2">
        <v>53</v>
      </c>
      <c r="C62" s="6" t="s">
        <v>26</v>
      </c>
      <c r="D62" s="59" t="s">
        <v>55</v>
      </c>
      <c r="E62" s="30" t="s">
        <v>56</v>
      </c>
      <c r="F62" s="3">
        <v>45937</v>
      </c>
      <c r="G62" s="7">
        <v>17485.88</v>
      </c>
      <c r="H62" s="3">
        <v>46387</v>
      </c>
      <c r="I62" s="60">
        <f t="shared" si="6"/>
        <v>0</v>
      </c>
      <c r="J62" s="4">
        <f t="shared" si="5"/>
        <v>17485.88</v>
      </c>
      <c r="K62" s="4"/>
      <c r="L62" s="7">
        <f t="shared" si="7"/>
        <v>0</v>
      </c>
      <c r="M62" s="27" t="str">
        <f t="shared" si="8"/>
        <v>Completo</v>
      </c>
      <c r="N62" s="61">
        <v>4699</v>
      </c>
      <c r="O62" s="62">
        <v>45999</v>
      </c>
    </row>
    <row r="63" spans="2:18" ht="32.25" customHeight="1" x14ac:dyDescent="0.3">
      <c r="B63" s="2">
        <v>54</v>
      </c>
      <c r="C63" s="6" t="s">
        <v>26</v>
      </c>
      <c r="D63" s="59" t="s">
        <v>67</v>
      </c>
      <c r="E63" s="30" t="s">
        <v>68</v>
      </c>
      <c r="F63" s="3">
        <v>45939</v>
      </c>
      <c r="G63" s="7">
        <v>8741.24</v>
      </c>
      <c r="H63" s="3">
        <v>46387</v>
      </c>
      <c r="I63" s="60">
        <f t="shared" si="6"/>
        <v>0</v>
      </c>
      <c r="J63" s="4">
        <f t="shared" si="5"/>
        <v>8741.24</v>
      </c>
      <c r="K63" s="4"/>
      <c r="L63" s="7">
        <f t="shared" si="7"/>
        <v>0</v>
      </c>
      <c r="M63" s="27" t="str">
        <f t="shared" si="8"/>
        <v>Completo</v>
      </c>
      <c r="N63" s="61">
        <v>4699</v>
      </c>
      <c r="O63" s="62">
        <v>45999</v>
      </c>
      <c r="R63" s="1" t="s">
        <v>175</v>
      </c>
    </row>
    <row r="64" spans="2:18" ht="35.25" customHeight="1" x14ac:dyDescent="0.3">
      <c r="B64" s="2">
        <v>55</v>
      </c>
      <c r="C64" s="6" t="s">
        <v>189</v>
      </c>
      <c r="D64" s="59" t="s">
        <v>190</v>
      </c>
      <c r="E64" s="30" t="s">
        <v>191</v>
      </c>
      <c r="F64" s="3">
        <v>45993</v>
      </c>
      <c r="G64" s="7">
        <v>12995</v>
      </c>
      <c r="H64" s="3">
        <v>46387</v>
      </c>
      <c r="I64" s="60">
        <f t="shared" si="6"/>
        <v>0</v>
      </c>
      <c r="J64" s="4">
        <f t="shared" si="5"/>
        <v>12995</v>
      </c>
      <c r="K64" s="4"/>
      <c r="L64" s="7">
        <f t="shared" si="7"/>
        <v>0</v>
      </c>
      <c r="M64" s="27" t="str">
        <f t="shared" si="8"/>
        <v>Completo</v>
      </c>
      <c r="N64" s="61">
        <v>4706</v>
      </c>
      <c r="O64" s="62">
        <v>45999</v>
      </c>
    </row>
    <row r="65" spans="2:15" ht="37.5" customHeight="1" x14ac:dyDescent="0.3">
      <c r="B65" s="2">
        <v>56</v>
      </c>
      <c r="C65" s="6" t="s">
        <v>69</v>
      </c>
      <c r="D65" s="59" t="s">
        <v>124</v>
      </c>
      <c r="E65" s="30" t="s">
        <v>125</v>
      </c>
      <c r="F65" s="3">
        <v>45989</v>
      </c>
      <c r="G65" s="7">
        <v>59000</v>
      </c>
      <c r="H65" s="3">
        <v>46387</v>
      </c>
      <c r="I65" s="60">
        <f t="shared" si="6"/>
        <v>0</v>
      </c>
      <c r="J65" s="4">
        <f t="shared" si="5"/>
        <v>59000</v>
      </c>
      <c r="K65" s="4"/>
      <c r="L65" s="7">
        <f t="shared" si="7"/>
        <v>0</v>
      </c>
      <c r="M65" s="27" t="str">
        <f t="shared" si="8"/>
        <v>Completo</v>
      </c>
      <c r="N65" s="61">
        <v>4709</v>
      </c>
      <c r="O65" s="62">
        <v>45999</v>
      </c>
    </row>
    <row r="66" spans="2:15" ht="36.75" customHeight="1" x14ac:dyDescent="0.3">
      <c r="B66" s="2">
        <v>57</v>
      </c>
      <c r="C66" s="6" t="s">
        <v>69</v>
      </c>
      <c r="D66" s="59" t="s">
        <v>124</v>
      </c>
      <c r="E66" s="30" t="s">
        <v>525</v>
      </c>
      <c r="F66" s="3">
        <v>45989</v>
      </c>
      <c r="G66" s="7">
        <v>38350</v>
      </c>
      <c r="H66" s="3">
        <v>46387</v>
      </c>
      <c r="I66" s="60"/>
      <c r="J66" s="4">
        <f>+G66</f>
        <v>38350</v>
      </c>
      <c r="K66" s="4"/>
      <c r="L66" s="7">
        <v>0</v>
      </c>
      <c r="M66" s="27" t="s">
        <v>524</v>
      </c>
      <c r="N66" s="61">
        <v>4709</v>
      </c>
      <c r="O66" s="62">
        <v>45999</v>
      </c>
    </row>
    <row r="67" spans="2:15" ht="28.5" customHeight="1" x14ac:dyDescent="0.3">
      <c r="B67" s="2">
        <v>58</v>
      </c>
      <c r="C67" s="6" t="s">
        <v>76</v>
      </c>
      <c r="D67" s="59" t="s">
        <v>77</v>
      </c>
      <c r="E67" s="30" t="s">
        <v>78</v>
      </c>
      <c r="F67" s="3">
        <v>45981</v>
      </c>
      <c r="G67" s="7">
        <v>115050</v>
      </c>
      <c r="H67" s="3">
        <v>46022</v>
      </c>
      <c r="I67" s="60">
        <f t="shared" ref="I67:I98" si="9">+J67-G67+L67</f>
        <v>0</v>
      </c>
      <c r="J67" s="4">
        <f t="shared" ref="J67:J73" si="10">IF(N67&gt;0,G67,0)</f>
        <v>115050</v>
      </c>
      <c r="K67" s="4"/>
      <c r="L67" s="7">
        <f t="shared" ref="L67:L98" si="11">IF(J67&gt;0,0,G67)</f>
        <v>0</v>
      </c>
      <c r="M67" s="27" t="str">
        <f t="shared" ref="M67:M98" si="12">IF(J67&gt;0,"Completo","Pendiente")</f>
        <v>Completo</v>
      </c>
      <c r="N67" s="61">
        <v>4711</v>
      </c>
      <c r="O67" s="62">
        <v>45999</v>
      </c>
    </row>
    <row r="68" spans="2:15" ht="37.5" customHeight="1" x14ac:dyDescent="0.3">
      <c r="B68" s="2">
        <v>59</v>
      </c>
      <c r="C68" s="6" t="s">
        <v>136</v>
      </c>
      <c r="D68" s="59" t="s">
        <v>137</v>
      </c>
      <c r="E68" s="30" t="s">
        <v>138</v>
      </c>
      <c r="F68" s="3">
        <v>45989</v>
      </c>
      <c r="G68" s="7">
        <v>867300</v>
      </c>
      <c r="H68" s="3">
        <v>46022</v>
      </c>
      <c r="I68" s="60">
        <f t="shared" si="9"/>
        <v>0</v>
      </c>
      <c r="J68" s="4">
        <f t="shared" si="10"/>
        <v>867300</v>
      </c>
      <c r="K68" s="4"/>
      <c r="L68" s="7">
        <f t="shared" si="11"/>
        <v>0</v>
      </c>
      <c r="M68" s="27" t="str">
        <f t="shared" si="12"/>
        <v>Completo</v>
      </c>
      <c r="N68" s="61">
        <v>4713</v>
      </c>
      <c r="O68" s="62">
        <v>45999</v>
      </c>
    </row>
    <row r="69" spans="2:15" ht="69" customHeight="1" x14ac:dyDescent="0.3">
      <c r="B69" s="2">
        <v>60</v>
      </c>
      <c r="C69" s="6" t="s">
        <v>195</v>
      </c>
      <c r="D69" s="59" t="s">
        <v>196</v>
      </c>
      <c r="E69" s="30" t="s">
        <v>197</v>
      </c>
      <c r="F69" s="3">
        <v>45992</v>
      </c>
      <c r="G69" s="7">
        <v>287495.2</v>
      </c>
      <c r="H69" s="3">
        <v>46387</v>
      </c>
      <c r="I69" s="60">
        <f t="shared" si="9"/>
        <v>0</v>
      </c>
      <c r="J69" s="4">
        <f t="shared" si="10"/>
        <v>287495.2</v>
      </c>
      <c r="K69" s="4"/>
      <c r="L69" s="7">
        <f t="shared" si="11"/>
        <v>0</v>
      </c>
      <c r="M69" s="27" t="str">
        <f t="shared" si="12"/>
        <v>Completo</v>
      </c>
      <c r="N69" s="61">
        <v>4715</v>
      </c>
      <c r="O69" s="62">
        <v>45999</v>
      </c>
    </row>
    <row r="70" spans="2:15" ht="43.5" customHeight="1" x14ac:dyDescent="0.3">
      <c r="B70" s="2">
        <v>61</v>
      </c>
      <c r="C70" s="6" t="s">
        <v>198</v>
      </c>
      <c r="D70" s="59" t="s">
        <v>199</v>
      </c>
      <c r="E70" s="30" t="s">
        <v>200</v>
      </c>
      <c r="F70" s="3">
        <v>45993</v>
      </c>
      <c r="G70" s="7">
        <v>76369.600000000006</v>
      </c>
      <c r="H70" s="3">
        <v>46387</v>
      </c>
      <c r="I70" s="60">
        <f t="shared" si="9"/>
        <v>0</v>
      </c>
      <c r="J70" s="4">
        <f t="shared" si="10"/>
        <v>76369.600000000006</v>
      </c>
      <c r="K70" s="4"/>
      <c r="L70" s="7">
        <f t="shared" si="11"/>
        <v>0</v>
      </c>
      <c r="M70" s="27" t="str">
        <f t="shared" si="12"/>
        <v>Completo</v>
      </c>
      <c r="N70" s="61">
        <v>4717</v>
      </c>
      <c r="O70" s="62">
        <v>45999</v>
      </c>
    </row>
    <row r="71" spans="2:15" ht="43.5" customHeight="1" x14ac:dyDescent="0.3">
      <c r="B71" s="2">
        <v>62</v>
      </c>
      <c r="C71" s="6" t="s">
        <v>350</v>
      </c>
      <c r="D71" s="59" t="s">
        <v>406</v>
      </c>
      <c r="E71" s="30" t="s">
        <v>407</v>
      </c>
      <c r="F71" s="3">
        <v>45987</v>
      </c>
      <c r="G71" s="7">
        <v>59000</v>
      </c>
      <c r="H71" s="3">
        <v>46387</v>
      </c>
      <c r="I71" s="60">
        <f t="shared" si="9"/>
        <v>0</v>
      </c>
      <c r="J71" s="4">
        <f t="shared" si="10"/>
        <v>59000</v>
      </c>
      <c r="K71" s="4"/>
      <c r="L71" s="7">
        <f t="shared" si="11"/>
        <v>0</v>
      </c>
      <c r="M71" s="27" t="str">
        <f t="shared" si="12"/>
        <v>Completo</v>
      </c>
      <c r="N71" s="61">
        <v>4721</v>
      </c>
      <c r="O71" s="62">
        <v>45999</v>
      </c>
    </row>
    <row r="72" spans="2:15" ht="29.25" customHeight="1" x14ac:dyDescent="0.3">
      <c r="B72" s="2">
        <v>63</v>
      </c>
      <c r="C72" s="6" t="s">
        <v>130</v>
      </c>
      <c r="D72" s="59" t="s">
        <v>131</v>
      </c>
      <c r="E72" s="30" t="s">
        <v>132</v>
      </c>
      <c r="F72" s="3">
        <v>45985</v>
      </c>
      <c r="G72" s="7">
        <v>7020</v>
      </c>
      <c r="H72" s="3">
        <v>46387</v>
      </c>
      <c r="I72" s="60">
        <f t="shared" si="9"/>
        <v>0</v>
      </c>
      <c r="J72" s="4">
        <f t="shared" si="10"/>
        <v>7020</v>
      </c>
      <c r="K72" s="4"/>
      <c r="L72" s="7">
        <f t="shared" si="11"/>
        <v>0</v>
      </c>
      <c r="M72" s="27" t="str">
        <f t="shared" si="12"/>
        <v>Completo</v>
      </c>
      <c r="N72" s="61">
        <v>4725</v>
      </c>
      <c r="O72" s="62">
        <v>45999</v>
      </c>
    </row>
    <row r="73" spans="2:15" ht="66" customHeight="1" x14ac:dyDescent="0.3">
      <c r="B73" s="2">
        <v>64</v>
      </c>
      <c r="C73" s="6" t="s">
        <v>410</v>
      </c>
      <c r="D73" s="59" t="s">
        <v>408</v>
      </c>
      <c r="E73" s="30" t="s">
        <v>409</v>
      </c>
      <c r="F73" s="3">
        <v>45993</v>
      </c>
      <c r="G73" s="7">
        <v>7734.9</v>
      </c>
      <c r="H73" s="3">
        <v>46387</v>
      </c>
      <c r="I73" s="60">
        <f t="shared" si="9"/>
        <v>0</v>
      </c>
      <c r="J73" s="4">
        <f t="shared" si="10"/>
        <v>7734.9</v>
      </c>
      <c r="K73" s="4"/>
      <c r="L73" s="7">
        <f t="shared" si="11"/>
        <v>0</v>
      </c>
      <c r="M73" s="27" t="str">
        <f t="shared" si="12"/>
        <v>Completo</v>
      </c>
      <c r="N73" s="61">
        <v>4727</v>
      </c>
      <c r="O73" s="62">
        <v>45999</v>
      </c>
    </row>
    <row r="74" spans="2:15" ht="36.75" customHeight="1" x14ac:dyDescent="0.3">
      <c r="B74" s="2">
        <v>65</v>
      </c>
      <c r="C74" s="6" t="s">
        <v>113</v>
      </c>
      <c r="D74" s="59" t="s">
        <v>111</v>
      </c>
      <c r="E74" s="30" t="s">
        <v>112</v>
      </c>
      <c r="F74" s="3">
        <v>45978</v>
      </c>
      <c r="G74" s="7">
        <v>196723.7</v>
      </c>
      <c r="H74" s="3">
        <v>46387</v>
      </c>
      <c r="I74" s="60">
        <f t="shared" si="9"/>
        <v>0</v>
      </c>
      <c r="J74" s="7">
        <f>+G74</f>
        <v>196723.7</v>
      </c>
      <c r="K74" s="7"/>
      <c r="L74" s="7">
        <f t="shared" si="11"/>
        <v>0</v>
      </c>
      <c r="M74" s="27" t="str">
        <f t="shared" si="12"/>
        <v>Completo</v>
      </c>
      <c r="N74" s="61">
        <v>4729</v>
      </c>
      <c r="O74" s="62">
        <v>45999</v>
      </c>
    </row>
    <row r="75" spans="2:15" ht="26.25" customHeight="1" x14ac:dyDescent="0.3">
      <c r="B75" s="2">
        <v>66</v>
      </c>
      <c r="C75" s="6" t="s">
        <v>113</v>
      </c>
      <c r="D75" s="59" t="s">
        <v>114</v>
      </c>
      <c r="E75" s="30" t="s">
        <v>115</v>
      </c>
      <c r="F75" s="3">
        <v>45978</v>
      </c>
      <c r="G75" s="7">
        <v>138679.5</v>
      </c>
      <c r="H75" s="3">
        <v>46387</v>
      </c>
      <c r="I75" s="60">
        <f t="shared" si="9"/>
        <v>0</v>
      </c>
      <c r="J75" s="4">
        <f>IF(N75&gt;0,G75,0)</f>
        <v>138679.5</v>
      </c>
      <c r="K75" s="4"/>
      <c r="L75" s="7">
        <f t="shared" si="11"/>
        <v>0</v>
      </c>
      <c r="M75" s="27" t="str">
        <f t="shared" si="12"/>
        <v>Completo</v>
      </c>
      <c r="N75" s="61">
        <v>4729</v>
      </c>
      <c r="O75" s="62">
        <v>45999</v>
      </c>
    </row>
    <row r="76" spans="2:15" ht="35.25" customHeight="1" x14ac:dyDescent="0.3">
      <c r="B76" s="2">
        <v>67</v>
      </c>
      <c r="C76" s="6" t="s">
        <v>113</v>
      </c>
      <c r="D76" s="59" t="s">
        <v>120</v>
      </c>
      <c r="E76" s="30" t="s">
        <v>121</v>
      </c>
      <c r="F76" s="3">
        <v>45978</v>
      </c>
      <c r="G76" s="7">
        <f>164830+29669.4</f>
        <v>194499.4</v>
      </c>
      <c r="H76" s="3">
        <v>46387</v>
      </c>
      <c r="I76" s="60">
        <f t="shared" si="9"/>
        <v>0</v>
      </c>
      <c r="J76" s="7">
        <f>+G76</f>
        <v>194499.4</v>
      </c>
      <c r="K76" s="7"/>
      <c r="L76" s="7">
        <f t="shared" si="11"/>
        <v>0</v>
      </c>
      <c r="M76" s="27" t="str">
        <f t="shared" si="12"/>
        <v>Completo</v>
      </c>
      <c r="N76" s="61">
        <v>4729</v>
      </c>
      <c r="O76" s="62">
        <v>45999</v>
      </c>
    </row>
    <row r="77" spans="2:15" ht="44.25" customHeight="1" x14ac:dyDescent="0.3">
      <c r="B77" s="2">
        <v>68</v>
      </c>
      <c r="C77" s="6" t="s">
        <v>472</v>
      </c>
      <c r="D77" s="59" t="s">
        <v>193</v>
      </c>
      <c r="E77" s="30" t="s">
        <v>194</v>
      </c>
      <c r="F77" s="3">
        <v>45993</v>
      </c>
      <c r="G77" s="7">
        <v>30680</v>
      </c>
      <c r="H77" s="3">
        <v>46387</v>
      </c>
      <c r="I77" s="60">
        <f t="shared" si="9"/>
        <v>0</v>
      </c>
      <c r="J77" s="4">
        <f t="shared" ref="J77:J114" si="13">IF(N77&gt;0,G77,0)</f>
        <v>30680</v>
      </c>
      <c r="K77" s="4"/>
      <c r="L77" s="7">
        <f t="shared" si="11"/>
        <v>0</v>
      </c>
      <c r="M77" s="27" t="str">
        <f t="shared" si="12"/>
        <v>Completo</v>
      </c>
      <c r="N77" s="61">
        <v>4731</v>
      </c>
      <c r="O77" s="62">
        <v>45999</v>
      </c>
    </row>
    <row r="78" spans="2:15" ht="37.5" customHeight="1" x14ac:dyDescent="0.3">
      <c r="B78" s="2">
        <v>69</v>
      </c>
      <c r="C78" s="6" t="s">
        <v>26</v>
      </c>
      <c r="D78" s="59" t="s">
        <v>93</v>
      </c>
      <c r="E78" s="30" t="s">
        <v>94</v>
      </c>
      <c r="F78" s="3">
        <v>45964</v>
      </c>
      <c r="G78" s="7">
        <v>14660.96</v>
      </c>
      <c r="H78" s="3">
        <v>46387</v>
      </c>
      <c r="I78" s="60">
        <f t="shared" si="9"/>
        <v>0</v>
      </c>
      <c r="J78" s="4">
        <f t="shared" si="13"/>
        <v>14660.96</v>
      </c>
      <c r="K78" s="4"/>
      <c r="L78" s="7">
        <f t="shared" si="11"/>
        <v>0</v>
      </c>
      <c r="M78" s="27" t="str">
        <f t="shared" si="12"/>
        <v>Completo</v>
      </c>
      <c r="N78" s="61">
        <v>4735</v>
      </c>
      <c r="O78" s="62">
        <v>46000</v>
      </c>
    </row>
    <row r="79" spans="2:15" ht="35.25" customHeight="1" x14ac:dyDescent="0.3">
      <c r="B79" s="2">
        <v>70</v>
      </c>
      <c r="C79" s="6" t="s">
        <v>26</v>
      </c>
      <c r="D79" s="59" t="s">
        <v>95</v>
      </c>
      <c r="E79" s="30" t="s">
        <v>96</v>
      </c>
      <c r="F79" s="3">
        <v>45964</v>
      </c>
      <c r="G79" s="7">
        <v>23428.36</v>
      </c>
      <c r="H79" s="3">
        <v>46387</v>
      </c>
      <c r="I79" s="60">
        <f t="shared" si="9"/>
        <v>0</v>
      </c>
      <c r="J79" s="4">
        <f t="shared" si="13"/>
        <v>23428.36</v>
      </c>
      <c r="K79" s="4"/>
      <c r="L79" s="7">
        <f t="shared" si="11"/>
        <v>0</v>
      </c>
      <c r="M79" s="27" t="str">
        <f t="shared" si="12"/>
        <v>Completo</v>
      </c>
      <c r="N79" s="61">
        <v>4735</v>
      </c>
      <c r="O79" s="62">
        <v>46000</v>
      </c>
    </row>
    <row r="80" spans="2:15" ht="32.25" customHeight="1" x14ac:dyDescent="0.3">
      <c r="B80" s="2">
        <v>71</v>
      </c>
      <c r="C80" s="6" t="s">
        <v>26</v>
      </c>
      <c r="D80" s="59" t="s">
        <v>91</v>
      </c>
      <c r="E80" s="30" t="s">
        <v>92</v>
      </c>
      <c r="F80" s="3">
        <v>45966</v>
      </c>
      <c r="G80" s="7">
        <v>25636.880000000001</v>
      </c>
      <c r="H80" s="3">
        <v>46387</v>
      </c>
      <c r="I80" s="60">
        <f t="shared" si="9"/>
        <v>0</v>
      </c>
      <c r="J80" s="4">
        <f t="shared" si="13"/>
        <v>25636.880000000001</v>
      </c>
      <c r="K80" s="4"/>
      <c r="L80" s="7">
        <f t="shared" si="11"/>
        <v>0</v>
      </c>
      <c r="M80" s="27" t="str">
        <f t="shared" si="12"/>
        <v>Completo</v>
      </c>
      <c r="N80" s="61">
        <v>4735</v>
      </c>
      <c r="O80" s="62">
        <v>46000</v>
      </c>
    </row>
    <row r="81" spans="2:15" ht="28.5" customHeight="1" x14ac:dyDescent="0.3">
      <c r="B81" s="2">
        <v>72</v>
      </c>
      <c r="C81" s="6" t="s">
        <v>26</v>
      </c>
      <c r="D81" s="59" t="s">
        <v>97</v>
      </c>
      <c r="E81" s="30" t="s">
        <v>98</v>
      </c>
      <c r="F81" s="3">
        <v>45966</v>
      </c>
      <c r="G81" s="7">
        <v>35497.589999999997</v>
      </c>
      <c r="H81" s="3">
        <v>46387</v>
      </c>
      <c r="I81" s="60">
        <f t="shared" si="9"/>
        <v>0</v>
      </c>
      <c r="J81" s="4">
        <f t="shared" si="13"/>
        <v>35497.589999999997</v>
      </c>
      <c r="K81" s="4"/>
      <c r="L81" s="7">
        <f t="shared" si="11"/>
        <v>0</v>
      </c>
      <c r="M81" s="27" t="str">
        <f t="shared" si="12"/>
        <v>Completo</v>
      </c>
      <c r="N81" s="61">
        <v>4735</v>
      </c>
      <c r="O81" s="62">
        <v>46000</v>
      </c>
    </row>
    <row r="82" spans="2:15" ht="35.25" customHeight="1" x14ac:dyDescent="0.3">
      <c r="B82" s="2">
        <v>73</v>
      </c>
      <c r="C82" s="6" t="s">
        <v>26</v>
      </c>
      <c r="D82" s="59" t="s">
        <v>99</v>
      </c>
      <c r="E82" s="30" t="s">
        <v>100</v>
      </c>
      <c r="F82" s="3">
        <v>45966</v>
      </c>
      <c r="G82" s="7">
        <v>35309.01</v>
      </c>
      <c r="H82" s="3">
        <v>46387</v>
      </c>
      <c r="I82" s="60">
        <f t="shared" si="9"/>
        <v>0</v>
      </c>
      <c r="J82" s="4">
        <f t="shared" si="13"/>
        <v>35309.01</v>
      </c>
      <c r="K82" s="4"/>
      <c r="L82" s="7">
        <f t="shared" si="11"/>
        <v>0</v>
      </c>
      <c r="M82" s="27" t="str">
        <f t="shared" si="12"/>
        <v>Completo</v>
      </c>
      <c r="N82" s="61">
        <v>4735</v>
      </c>
      <c r="O82" s="62">
        <v>46000</v>
      </c>
    </row>
    <row r="83" spans="2:15" ht="33.75" customHeight="1" x14ac:dyDescent="0.3">
      <c r="B83" s="2">
        <v>74</v>
      </c>
      <c r="C83" s="6" t="s">
        <v>26</v>
      </c>
      <c r="D83" s="59" t="s">
        <v>101</v>
      </c>
      <c r="E83" s="30" t="s">
        <v>102</v>
      </c>
      <c r="F83" s="3">
        <v>45973</v>
      </c>
      <c r="G83" s="7">
        <v>18274.009999999998</v>
      </c>
      <c r="H83" s="3">
        <v>46387</v>
      </c>
      <c r="I83" s="60">
        <f t="shared" si="9"/>
        <v>0</v>
      </c>
      <c r="J83" s="4">
        <f t="shared" si="13"/>
        <v>18274.009999999998</v>
      </c>
      <c r="K83" s="4"/>
      <c r="L83" s="7">
        <f t="shared" si="11"/>
        <v>0</v>
      </c>
      <c r="M83" s="27" t="str">
        <f t="shared" si="12"/>
        <v>Completo</v>
      </c>
      <c r="N83" s="61">
        <v>4735</v>
      </c>
      <c r="O83" s="62">
        <v>46000</v>
      </c>
    </row>
    <row r="84" spans="2:15" ht="28.5" customHeight="1" x14ac:dyDescent="0.3">
      <c r="B84" s="2">
        <v>75</v>
      </c>
      <c r="C84" s="6" t="s">
        <v>26</v>
      </c>
      <c r="D84" s="59" t="s">
        <v>103</v>
      </c>
      <c r="E84" s="30" t="s">
        <v>104</v>
      </c>
      <c r="F84" s="3">
        <v>45975</v>
      </c>
      <c r="G84" s="7">
        <v>17485.88</v>
      </c>
      <c r="H84" s="3">
        <v>46387</v>
      </c>
      <c r="I84" s="60">
        <f t="shared" si="9"/>
        <v>0</v>
      </c>
      <c r="J84" s="4">
        <f t="shared" si="13"/>
        <v>17485.88</v>
      </c>
      <c r="K84" s="4"/>
      <c r="L84" s="7">
        <f t="shared" si="11"/>
        <v>0</v>
      </c>
      <c r="M84" s="27" t="str">
        <f t="shared" si="12"/>
        <v>Completo</v>
      </c>
      <c r="N84" s="61">
        <v>4735</v>
      </c>
      <c r="O84" s="62">
        <v>46000</v>
      </c>
    </row>
    <row r="85" spans="2:15" ht="36" customHeight="1" x14ac:dyDescent="0.3">
      <c r="B85" s="2">
        <v>76</v>
      </c>
      <c r="C85" s="6" t="s">
        <v>471</v>
      </c>
      <c r="D85" s="59" t="s">
        <v>411</v>
      </c>
      <c r="E85" s="30" t="s">
        <v>387</v>
      </c>
      <c r="F85" s="3">
        <v>45992</v>
      </c>
      <c r="G85" s="7">
        <v>200600</v>
      </c>
      <c r="H85" s="3">
        <v>46387</v>
      </c>
      <c r="I85" s="60">
        <f t="shared" si="9"/>
        <v>0</v>
      </c>
      <c r="J85" s="4">
        <f t="shared" si="13"/>
        <v>200600</v>
      </c>
      <c r="K85" s="4"/>
      <c r="L85" s="7">
        <f t="shared" si="11"/>
        <v>0</v>
      </c>
      <c r="M85" s="27" t="str">
        <f t="shared" si="12"/>
        <v>Completo</v>
      </c>
      <c r="N85" s="61">
        <v>4744</v>
      </c>
      <c r="O85" s="62">
        <v>46000</v>
      </c>
    </row>
    <row r="86" spans="2:15" ht="33" customHeight="1" x14ac:dyDescent="0.3">
      <c r="B86" s="2">
        <v>77</v>
      </c>
      <c r="C86" s="6" t="s">
        <v>26</v>
      </c>
      <c r="D86" s="59" t="s">
        <v>105</v>
      </c>
      <c r="E86" s="30" t="s">
        <v>106</v>
      </c>
      <c r="F86" s="3">
        <v>45975</v>
      </c>
      <c r="G86" s="7">
        <v>31702.93</v>
      </c>
      <c r="H86" s="3">
        <v>46387</v>
      </c>
      <c r="I86" s="60">
        <f t="shared" si="9"/>
        <v>0</v>
      </c>
      <c r="J86" s="4">
        <f t="shared" si="13"/>
        <v>31702.93</v>
      </c>
      <c r="K86" s="4"/>
      <c r="L86" s="7">
        <f t="shared" si="11"/>
        <v>0</v>
      </c>
      <c r="M86" s="27" t="str">
        <f t="shared" si="12"/>
        <v>Completo</v>
      </c>
      <c r="N86" s="61">
        <v>4749</v>
      </c>
      <c r="O86" s="62">
        <v>46000</v>
      </c>
    </row>
    <row r="87" spans="2:15" ht="43.5" customHeight="1" x14ac:dyDescent="0.3">
      <c r="B87" s="2">
        <v>78</v>
      </c>
      <c r="C87" s="6" t="s">
        <v>26</v>
      </c>
      <c r="D87" s="59" t="s">
        <v>109</v>
      </c>
      <c r="E87" s="30" t="s">
        <v>110</v>
      </c>
      <c r="F87" s="3">
        <v>45979</v>
      </c>
      <c r="G87" s="7">
        <v>89340.26</v>
      </c>
      <c r="H87" s="3">
        <v>46387</v>
      </c>
      <c r="I87" s="60">
        <f t="shared" si="9"/>
        <v>0</v>
      </c>
      <c r="J87" s="4">
        <f t="shared" si="13"/>
        <v>89340.26</v>
      </c>
      <c r="K87" s="4"/>
      <c r="L87" s="7">
        <f t="shared" si="11"/>
        <v>0</v>
      </c>
      <c r="M87" s="27" t="str">
        <f t="shared" si="12"/>
        <v>Completo</v>
      </c>
      <c r="N87" s="61">
        <v>4749</v>
      </c>
      <c r="O87" s="62">
        <v>46000</v>
      </c>
    </row>
    <row r="88" spans="2:15" ht="43.5" customHeight="1" x14ac:dyDescent="0.3">
      <c r="B88" s="2">
        <v>79</v>
      </c>
      <c r="C88" s="6" t="s">
        <v>26</v>
      </c>
      <c r="D88" s="59" t="s">
        <v>107</v>
      </c>
      <c r="E88" s="30" t="s">
        <v>108</v>
      </c>
      <c r="F88" s="3">
        <v>45983</v>
      </c>
      <c r="G88" s="7">
        <v>11310.11</v>
      </c>
      <c r="H88" s="3">
        <v>46387</v>
      </c>
      <c r="I88" s="60">
        <f t="shared" si="9"/>
        <v>0</v>
      </c>
      <c r="J88" s="4">
        <f t="shared" si="13"/>
        <v>11310.11</v>
      </c>
      <c r="K88" s="4"/>
      <c r="L88" s="7">
        <f t="shared" si="11"/>
        <v>0</v>
      </c>
      <c r="M88" s="27" t="str">
        <f t="shared" si="12"/>
        <v>Completo</v>
      </c>
      <c r="N88" s="61">
        <v>4749</v>
      </c>
      <c r="O88" s="62">
        <v>46000</v>
      </c>
    </row>
    <row r="89" spans="2:15" ht="43.5" customHeight="1" x14ac:dyDescent="0.3">
      <c r="B89" s="2">
        <v>80</v>
      </c>
      <c r="C89" s="6" t="s">
        <v>412</v>
      </c>
      <c r="D89" s="59" t="s">
        <v>413</v>
      </c>
      <c r="E89" s="30" t="s">
        <v>414</v>
      </c>
      <c r="F89" s="3">
        <v>46000</v>
      </c>
      <c r="G89" s="7">
        <v>1860052.75</v>
      </c>
      <c r="H89" s="3">
        <v>46387</v>
      </c>
      <c r="I89" s="60">
        <f t="shared" si="9"/>
        <v>0</v>
      </c>
      <c r="J89" s="4">
        <f t="shared" si="13"/>
        <v>1860052.75</v>
      </c>
      <c r="K89" s="4"/>
      <c r="L89" s="7">
        <f t="shared" si="11"/>
        <v>0</v>
      </c>
      <c r="M89" s="27" t="str">
        <f t="shared" si="12"/>
        <v>Completo</v>
      </c>
      <c r="N89" s="61">
        <v>4761</v>
      </c>
      <c r="O89" s="62">
        <v>46000</v>
      </c>
    </row>
    <row r="90" spans="2:15" ht="56.25" customHeight="1" x14ac:dyDescent="0.3">
      <c r="B90" s="2">
        <v>81</v>
      </c>
      <c r="C90" s="6" t="s">
        <v>415</v>
      </c>
      <c r="D90" s="59" t="s">
        <v>416</v>
      </c>
      <c r="E90" s="30" t="s">
        <v>417</v>
      </c>
      <c r="F90" s="3">
        <v>45989</v>
      </c>
      <c r="G90" s="7">
        <v>5343859.53</v>
      </c>
      <c r="H90" s="3">
        <v>46022</v>
      </c>
      <c r="I90" s="60">
        <f t="shared" si="9"/>
        <v>0</v>
      </c>
      <c r="J90" s="4">
        <f t="shared" si="13"/>
        <v>5343859.53</v>
      </c>
      <c r="K90" s="4"/>
      <c r="L90" s="7">
        <f t="shared" si="11"/>
        <v>0</v>
      </c>
      <c r="M90" s="27" t="str">
        <f t="shared" si="12"/>
        <v>Completo</v>
      </c>
      <c r="N90" s="61">
        <v>4766</v>
      </c>
      <c r="O90" s="62">
        <v>46001</v>
      </c>
    </row>
    <row r="91" spans="2:15" ht="51" customHeight="1" x14ac:dyDescent="0.3">
      <c r="B91" s="2">
        <v>82</v>
      </c>
      <c r="C91" s="6" t="s">
        <v>179</v>
      </c>
      <c r="D91" s="59" t="s">
        <v>180</v>
      </c>
      <c r="E91" s="30" t="s">
        <v>181</v>
      </c>
      <c r="F91" s="3">
        <v>45993</v>
      </c>
      <c r="G91" s="7">
        <v>79999.94</v>
      </c>
      <c r="H91" s="3">
        <v>46022</v>
      </c>
      <c r="I91" s="60">
        <f t="shared" si="9"/>
        <v>0</v>
      </c>
      <c r="J91" s="4">
        <f t="shared" si="13"/>
        <v>79999.94</v>
      </c>
      <c r="K91" s="4"/>
      <c r="L91" s="7">
        <f t="shared" si="11"/>
        <v>0</v>
      </c>
      <c r="M91" s="27" t="str">
        <f t="shared" si="12"/>
        <v>Completo</v>
      </c>
      <c r="N91" s="61">
        <v>4768</v>
      </c>
      <c r="O91" s="62">
        <v>46001</v>
      </c>
    </row>
    <row r="92" spans="2:15" ht="43.5" customHeight="1" x14ac:dyDescent="0.3">
      <c r="B92" s="2">
        <v>83</v>
      </c>
      <c r="C92" s="6" t="s">
        <v>418</v>
      </c>
      <c r="D92" s="59" t="s">
        <v>419</v>
      </c>
      <c r="E92" s="30" t="s">
        <v>174</v>
      </c>
      <c r="F92" s="3" t="s">
        <v>174</v>
      </c>
      <c r="G92" s="7">
        <v>2290191.29</v>
      </c>
      <c r="H92" s="3" t="s">
        <v>174</v>
      </c>
      <c r="I92" s="60">
        <f t="shared" si="9"/>
        <v>0</v>
      </c>
      <c r="J92" s="4">
        <f t="shared" si="13"/>
        <v>2290191.29</v>
      </c>
      <c r="K92" s="4"/>
      <c r="L92" s="7">
        <f t="shared" si="11"/>
        <v>0</v>
      </c>
      <c r="M92" s="27" t="str">
        <f t="shared" si="12"/>
        <v>Completo</v>
      </c>
      <c r="N92" s="61">
        <v>4771</v>
      </c>
      <c r="O92" s="62">
        <v>46001</v>
      </c>
    </row>
    <row r="93" spans="2:15" ht="56.25" customHeight="1" x14ac:dyDescent="0.3">
      <c r="B93" s="2">
        <v>84</v>
      </c>
      <c r="C93" s="6" t="s">
        <v>182</v>
      </c>
      <c r="D93" s="59" t="s">
        <v>183</v>
      </c>
      <c r="E93" s="30" t="s">
        <v>184</v>
      </c>
      <c r="F93" s="3">
        <v>45995</v>
      </c>
      <c r="G93" s="7">
        <v>273760</v>
      </c>
      <c r="H93" s="3">
        <v>46022</v>
      </c>
      <c r="I93" s="60">
        <f t="shared" si="9"/>
        <v>0</v>
      </c>
      <c r="J93" s="4">
        <f t="shared" si="13"/>
        <v>273760</v>
      </c>
      <c r="K93" s="4"/>
      <c r="L93" s="7">
        <f t="shared" si="11"/>
        <v>0</v>
      </c>
      <c r="M93" s="27" t="str">
        <f t="shared" si="12"/>
        <v>Completo</v>
      </c>
      <c r="N93" s="61">
        <v>4772</v>
      </c>
      <c r="O93" s="62">
        <v>46001</v>
      </c>
    </row>
    <row r="94" spans="2:15" ht="43.5" customHeight="1" x14ac:dyDescent="0.3">
      <c r="B94" s="2">
        <v>85</v>
      </c>
      <c r="C94" s="6" t="s">
        <v>350</v>
      </c>
      <c r="D94" s="59" t="s">
        <v>473</v>
      </c>
      <c r="E94" s="30" t="s">
        <v>474</v>
      </c>
      <c r="F94" s="3">
        <v>45995</v>
      </c>
      <c r="G94" s="7">
        <v>23600</v>
      </c>
      <c r="H94" s="3">
        <v>46387</v>
      </c>
      <c r="I94" s="60">
        <f t="shared" si="9"/>
        <v>0</v>
      </c>
      <c r="J94" s="4">
        <f t="shared" si="13"/>
        <v>23600</v>
      </c>
      <c r="K94" s="4"/>
      <c r="L94" s="7">
        <f t="shared" si="11"/>
        <v>0</v>
      </c>
      <c r="M94" s="27" t="str">
        <f t="shared" si="12"/>
        <v>Completo</v>
      </c>
      <c r="N94" s="61">
        <v>4787</v>
      </c>
      <c r="O94" s="62">
        <v>46001</v>
      </c>
    </row>
    <row r="95" spans="2:15" ht="43.5" customHeight="1" x14ac:dyDescent="0.3">
      <c r="B95" s="2">
        <v>86</v>
      </c>
      <c r="C95" s="6" t="s">
        <v>476</v>
      </c>
      <c r="D95" s="59" t="s">
        <v>477</v>
      </c>
      <c r="E95" s="30" t="s">
        <v>478</v>
      </c>
      <c r="F95" s="3">
        <v>45995</v>
      </c>
      <c r="G95" s="7">
        <v>279149.5</v>
      </c>
      <c r="H95" s="3">
        <v>46387</v>
      </c>
      <c r="I95" s="60">
        <f t="shared" si="9"/>
        <v>0</v>
      </c>
      <c r="J95" s="4">
        <f t="shared" si="13"/>
        <v>279149.5</v>
      </c>
      <c r="K95" s="4"/>
      <c r="L95" s="7">
        <f t="shared" si="11"/>
        <v>0</v>
      </c>
      <c r="M95" s="27" t="str">
        <f t="shared" si="12"/>
        <v>Completo</v>
      </c>
      <c r="N95" s="61">
        <v>4789</v>
      </c>
      <c r="O95" s="62">
        <v>46001</v>
      </c>
    </row>
    <row r="96" spans="2:15" ht="43.5" customHeight="1" x14ac:dyDescent="0.3">
      <c r="B96" s="2">
        <v>87</v>
      </c>
      <c r="C96" s="6" t="s">
        <v>325</v>
      </c>
      <c r="D96" s="59" t="s">
        <v>475</v>
      </c>
      <c r="E96" s="30" t="s">
        <v>426</v>
      </c>
      <c r="F96" s="3">
        <v>46001</v>
      </c>
      <c r="G96" s="7">
        <v>30871070.59</v>
      </c>
      <c r="H96" s="3">
        <v>46387</v>
      </c>
      <c r="I96" s="60">
        <f t="shared" si="9"/>
        <v>0</v>
      </c>
      <c r="J96" s="4">
        <f t="shared" si="13"/>
        <v>30871070.59</v>
      </c>
      <c r="K96" s="4"/>
      <c r="L96" s="7">
        <f t="shared" si="11"/>
        <v>0</v>
      </c>
      <c r="M96" s="27" t="str">
        <f t="shared" si="12"/>
        <v>Completo</v>
      </c>
      <c r="N96" s="61">
        <v>4793</v>
      </c>
      <c r="O96" s="62">
        <v>46001</v>
      </c>
    </row>
    <row r="97" spans="2:15" ht="60" customHeight="1" x14ac:dyDescent="0.3">
      <c r="B97" s="2">
        <v>88</v>
      </c>
      <c r="C97" s="6" t="s">
        <v>479</v>
      </c>
      <c r="D97" s="59" t="s">
        <v>480</v>
      </c>
      <c r="E97" s="30" t="s">
        <v>481</v>
      </c>
      <c r="F97" s="3">
        <v>45992</v>
      </c>
      <c r="G97" s="7">
        <v>278797.99</v>
      </c>
      <c r="H97" s="3">
        <v>46387</v>
      </c>
      <c r="I97" s="60">
        <f t="shared" si="9"/>
        <v>0</v>
      </c>
      <c r="J97" s="4">
        <f t="shared" si="13"/>
        <v>278797.99</v>
      </c>
      <c r="K97" s="4"/>
      <c r="L97" s="7">
        <f t="shared" si="11"/>
        <v>0</v>
      </c>
      <c r="M97" s="27" t="str">
        <f t="shared" si="12"/>
        <v>Completo</v>
      </c>
      <c r="N97" s="61">
        <v>4795</v>
      </c>
      <c r="O97" s="62">
        <v>46001</v>
      </c>
    </row>
    <row r="98" spans="2:15" ht="43.5" customHeight="1" x14ac:dyDescent="0.3">
      <c r="B98" s="2">
        <v>89</v>
      </c>
      <c r="C98" s="6" t="s">
        <v>186</v>
      </c>
      <c r="D98" s="59" t="s">
        <v>187</v>
      </c>
      <c r="E98" s="30" t="s">
        <v>188</v>
      </c>
      <c r="F98" s="3">
        <v>45992</v>
      </c>
      <c r="G98" s="7">
        <v>21687.09</v>
      </c>
      <c r="H98" s="3">
        <v>46022</v>
      </c>
      <c r="I98" s="60">
        <f t="shared" si="9"/>
        <v>0</v>
      </c>
      <c r="J98" s="4">
        <f t="shared" si="13"/>
        <v>21687.09</v>
      </c>
      <c r="K98" s="4"/>
      <c r="L98" s="7">
        <f t="shared" si="11"/>
        <v>0</v>
      </c>
      <c r="M98" s="27" t="str">
        <f t="shared" si="12"/>
        <v>Completo</v>
      </c>
      <c r="N98" s="61">
        <v>4797</v>
      </c>
      <c r="O98" s="62">
        <v>46001</v>
      </c>
    </row>
    <row r="99" spans="2:15" ht="60.75" customHeight="1" x14ac:dyDescent="0.3">
      <c r="B99" s="2">
        <v>90</v>
      </c>
      <c r="C99" s="6" t="s">
        <v>146</v>
      </c>
      <c r="D99" s="59" t="s">
        <v>145</v>
      </c>
      <c r="E99" s="30" t="s">
        <v>147</v>
      </c>
      <c r="F99" s="3">
        <v>45999</v>
      </c>
      <c r="G99" s="7">
        <v>79148.5</v>
      </c>
      <c r="H99" s="3">
        <v>46022</v>
      </c>
      <c r="I99" s="60">
        <f t="shared" ref="I99:I130" si="14">+J99-G99+L99</f>
        <v>0</v>
      </c>
      <c r="J99" s="4">
        <f t="shared" si="13"/>
        <v>79148.5</v>
      </c>
      <c r="K99" s="4"/>
      <c r="L99" s="7">
        <f t="shared" ref="L99:L130" si="15">IF(J99&gt;0,0,G99)</f>
        <v>0</v>
      </c>
      <c r="M99" s="27" t="str">
        <f t="shared" ref="M99:M130" si="16">IF(J99&gt;0,"Completo","Pendiente")</f>
        <v>Completo</v>
      </c>
      <c r="N99" s="61">
        <v>4804</v>
      </c>
      <c r="O99" s="62">
        <v>46002</v>
      </c>
    </row>
    <row r="100" spans="2:15" ht="53.25" customHeight="1" x14ac:dyDescent="0.3">
      <c r="B100" s="2">
        <v>91</v>
      </c>
      <c r="C100" s="6" t="s">
        <v>142</v>
      </c>
      <c r="D100" s="59" t="s">
        <v>143</v>
      </c>
      <c r="E100" s="30" t="s">
        <v>144</v>
      </c>
      <c r="F100" s="3">
        <v>45997</v>
      </c>
      <c r="G100" s="7">
        <v>10030</v>
      </c>
      <c r="H100" s="3">
        <v>46387</v>
      </c>
      <c r="I100" s="60">
        <f t="shared" si="14"/>
        <v>0</v>
      </c>
      <c r="J100" s="4">
        <f t="shared" si="13"/>
        <v>10030</v>
      </c>
      <c r="K100" s="4"/>
      <c r="L100" s="7">
        <f t="shared" si="15"/>
        <v>0</v>
      </c>
      <c r="M100" s="27" t="str">
        <f t="shared" si="16"/>
        <v>Completo</v>
      </c>
      <c r="N100" s="61">
        <v>4806</v>
      </c>
      <c r="O100" s="62">
        <v>46002</v>
      </c>
    </row>
    <row r="101" spans="2:15" ht="51.75" customHeight="1" x14ac:dyDescent="0.3">
      <c r="B101" s="2">
        <v>92</v>
      </c>
      <c r="C101" s="6" t="s">
        <v>412</v>
      </c>
      <c r="D101" s="59" t="s">
        <v>482</v>
      </c>
      <c r="E101" s="30" t="s">
        <v>174</v>
      </c>
      <c r="F101" s="3" t="s">
        <v>174</v>
      </c>
      <c r="G101" s="7">
        <v>5391914.8700000001</v>
      </c>
      <c r="H101" s="3" t="s">
        <v>174</v>
      </c>
      <c r="I101" s="60">
        <f t="shared" si="14"/>
        <v>0</v>
      </c>
      <c r="J101" s="4">
        <f t="shared" si="13"/>
        <v>5391914.8700000001</v>
      </c>
      <c r="K101" s="4"/>
      <c r="L101" s="7">
        <f t="shared" si="15"/>
        <v>0</v>
      </c>
      <c r="M101" s="27" t="str">
        <f t="shared" si="16"/>
        <v>Completo</v>
      </c>
      <c r="N101" s="61">
        <v>4808</v>
      </c>
      <c r="O101" s="62">
        <v>46002</v>
      </c>
    </row>
    <row r="102" spans="2:15" ht="65.25" customHeight="1" x14ac:dyDescent="0.3">
      <c r="B102" s="2">
        <v>93</v>
      </c>
      <c r="C102" s="6" t="s">
        <v>470</v>
      </c>
      <c r="D102" s="59" t="s">
        <v>149</v>
      </c>
      <c r="E102" s="30" t="s">
        <v>185</v>
      </c>
      <c r="F102" s="3">
        <v>45995</v>
      </c>
      <c r="G102" s="7">
        <v>303217.51</v>
      </c>
      <c r="H102" s="3">
        <v>46387</v>
      </c>
      <c r="I102" s="60">
        <f t="shared" si="14"/>
        <v>0</v>
      </c>
      <c r="J102" s="4">
        <f t="shared" si="13"/>
        <v>303217.51</v>
      </c>
      <c r="K102" s="4"/>
      <c r="L102" s="7">
        <f t="shared" si="15"/>
        <v>0</v>
      </c>
      <c r="M102" s="27" t="str">
        <f t="shared" si="16"/>
        <v>Completo</v>
      </c>
      <c r="N102" s="61">
        <v>4826</v>
      </c>
      <c r="O102" s="62">
        <v>46002</v>
      </c>
    </row>
    <row r="103" spans="2:15" ht="48.75" customHeight="1" x14ac:dyDescent="0.3">
      <c r="B103" s="2">
        <v>94</v>
      </c>
      <c r="C103" s="6" t="s">
        <v>176</v>
      </c>
      <c r="D103" s="59" t="s">
        <v>177</v>
      </c>
      <c r="E103" s="30" t="s">
        <v>178</v>
      </c>
      <c r="F103" s="3">
        <v>46019</v>
      </c>
      <c r="G103" s="7">
        <v>45667318.659999996</v>
      </c>
      <c r="H103" s="3">
        <v>46387</v>
      </c>
      <c r="I103" s="60">
        <f t="shared" si="14"/>
        <v>0</v>
      </c>
      <c r="J103" s="4">
        <f t="shared" si="13"/>
        <v>45667318.659999996</v>
      </c>
      <c r="K103" s="4"/>
      <c r="L103" s="7">
        <f t="shared" si="15"/>
        <v>0</v>
      </c>
      <c r="M103" s="27" t="str">
        <f t="shared" si="16"/>
        <v>Completo</v>
      </c>
      <c r="N103" s="61">
        <v>4836</v>
      </c>
      <c r="O103" s="62">
        <v>46002</v>
      </c>
    </row>
    <row r="104" spans="2:15" ht="44.25" customHeight="1" x14ac:dyDescent="0.3">
      <c r="B104" s="2">
        <v>95</v>
      </c>
      <c r="C104" s="6" t="s">
        <v>444</v>
      </c>
      <c r="D104" s="59" t="s">
        <v>445</v>
      </c>
      <c r="E104" s="30" t="s">
        <v>446</v>
      </c>
      <c r="F104" s="3">
        <v>46002</v>
      </c>
      <c r="G104" s="7">
        <v>2428705.0099999998</v>
      </c>
      <c r="H104" s="3">
        <v>46387</v>
      </c>
      <c r="I104" s="60">
        <f t="shared" si="14"/>
        <v>0</v>
      </c>
      <c r="J104" s="4">
        <f t="shared" si="13"/>
        <v>2428705.0099999998</v>
      </c>
      <c r="K104" s="4"/>
      <c r="L104" s="7">
        <f t="shared" si="15"/>
        <v>0</v>
      </c>
      <c r="M104" s="27" t="str">
        <f t="shared" si="16"/>
        <v>Completo</v>
      </c>
      <c r="N104" s="61">
        <v>4845</v>
      </c>
      <c r="O104" s="62">
        <v>46002</v>
      </c>
    </row>
    <row r="105" spans="2:15" ht="52.5" customHeight="1" x14ac:dyDescent="0.3">
      <c r="B105" s="2">
        <v>96</v>
      </c>
      <c r="C105" s="6" t="s">
        <v>391</v>
      </c>
      <c r="D105" s="59" t="s">
        <v>392</v>
      </c>
      <c r="E105" s="30" t="s">
        <v>393</v>
      </c>
      <c r="F105" s="3">
        <v>46003</v>
      </c>
      <c r="G105" s="7">
        <v>3523062.25</v>
      </c>
      <c r="H105" s="3">
        <v>46022</v>
      </c>
      <c r="I105" s="60">
        <f t="shared" si="14"/>
        <v>0</v>
      </c>
      <c r="J105" s="4">
        <f t="shared" si="13"/>
        <v>3523062.25</v>
      </c>
      <c r="K105" s="4"/>
      <c r="L105" s="7">
        <f t="shared" si="15"/>
        <v>0</v>
      </c>
      <c r="M105" s="27" t="str">
        <f t="shared" si="16"/>
        <v>Completo</v>
      </c>
      <c r="N105" s="61">
        <v>4868</v>
      </c>
      <c r="O105" s="62">
        <v>46003</v>
      </c>
    </row>
    <row r="106" spans="2:15" ht="33" x14ac:dyDescent="0.3">
      <c r="B106" s="2">
        <v>97</v>
      </c>
      <c r="C106" s="6" t="s">
        <v>73</v>
      </c>
      <c r="D106" s="59" t="s">
        <v>74</v>
      </c>
      <c r="E106" s="30" t="s">
        <v>75</v>
      </c>
      <c r="F106" s="3">
        <v>45987</v>
      </c>
      <c r="G106" s="7">
        <v>202724</v>
      </c>
      <c r="H106" s="3">
        <v>46387</v>
      </c>
      <c r="I106" s="60">
        <f t="shared" si="14"/>
        <v>0</v>
      </c>
      <c r="J106" s="4">
        <f t="shared" si="13"/>
        <v>202724</v>
      </c>
      <c r="K106" s="4"/>
      <c r="L106" s="7">
        <f t="shared" si="15"/>
        <v>0</v>
      </c>
      <c r="M106" s="27" t="str">
        <f t="shared" si="16"/>
        <v>Completo</v>
      </c>
      <c r="N106" s="61">
        <v>4875</v>
      </c>
      <c r="O106" s="62">
        <v>46003</v>
      </c>
    </row>
    <row r="107" spans="2:15" ht="66" x14ac:dyDescent="0.3">
      <c r="B107" s="2">
        <v>98</v>
      </c>
      <c r="C107" s="6" t="s">
        <v>453</v>
      </c>
      <c r="D107" s="59" t="s">
        <v>450</v>
      </c>
      <c r="E107" s="30" t="s">
        <v>426</v>
      </c>
      <c r="F107" s="3">
        <v>46003</v>
      </c>
      <c r="G107" s="7">
        <v>6203665.4299999997</v>
      </c>
      <c r="H107" s="3">
        <v>46387</v>
      </c>
      <c r="I107" s="60">
        <f t="shared" si="14"/>
        <v>0</v>
      </c>
      <c r="J107" s="4">
        <f t="shared" si="13"/>
        <v>6203665.4299999997</v>
      </c>
      <c r="K107" s="4"/>
      <c r="L107" s="7">
        <f t="shared" si="15"/>
        <v>0</v>
      </c>
      <c r="M107" s="27" t="str">
        <f t="shared" si="16"/>
        <v>Completo</v>
      </c>
      <c r="N107" s="61">
        <v>4883</v>
      </c>
      <c r="O107" s="62">
        <v>46003</v>
      </c>
    </row>
    <row r="108" spans="2:15" ht="43.5" customHeight="1" x14ac:dyDescent="0.3">
      <c r="B108" s="2">
        <v>99</v>
      </c>
      <c r="C108" s="6" t="s">
        <v>371</v>
      </c>
      <c r="D108" s="59" t="s">
        <v>372</v>
      </c>
      <c r="E108" s="30" t="s">
        <v>373</v>
      </c>
      <c r="F108" s="3">
        <v>46003</v>
      </c>
      <c r="G108" s="7">
        <v>39656289.850000001</v>
      </c>
      <c r="H108" s="3">
        <v>46022</v>
      </c>
      <c r="I108" s="60">
        <f t="shared" si="14"/>
        <v>0</v>
      </c>
      <c r="J108" s="4">
        <f t="shared" si="13"/>
        <v>39656289.850000001</v>
      </c>
      <c r="K108" s="4"/>
      <c r="L108" s="7">
        <f t="shared" si="15"/>
        <v>0</v>
      </c>
      <c r="M108" s="27" t="str">
        <f t="shared" si="16"/>
        <v>Completo</v>
      </c>
      <c r="N108" s="61">
        <v>4888</v>
      </c>
      <c r="O108" s="62">
        <v>46003</v>
      </c>
    </row>
    <row r="109" spans="2:15" ht="67.5" customHeight="1" x14ac:dyDescent="0.3">
      <c r="B109" s="2">
        <v>100</v>
      </c>
      <c r="C109" s="6" t="s">
        <v>26</v>
      </c>
      <c r="D109" s="59" t="s">
        <v>173</v>
      </c>
      <c r="E109" s="30" t="s">
        <v>174</v>
      </c>
      <c r="F109" s="3" t="s">
        <v>174</v>
      </c>
      <c r="G109" s="7">
        <v>15739230</v>
      </c>
      <c r="H109" s="3" t="s">
        <v>174</v>
      </c>
      <c r="I109" s="60">
        <f t="shared" si="14"/>
        <v>0</v>
      </c>
      <c r="J109" s="4">
        <f t="shared" si="13"/>
        <v>15739230</v>
      </c>
      <c r="K109" s="4"/>
      <c r="L109" s="7">
        <f t="shared" si="15"/>
        <v>0</v>
      </c>
      <c r="M109" s="27" t="str">
        <f t="shared" si="16"/>
        <v>Completo</v>
      </c>
      <c r="N109" s="61">
        <v>4890</v>
      </c>
      <c r="O109" s="62">
        <v>46003</v>
      </c>
    </row>
    <row r="110" spans="2:15" ht="72.75" customHeight="1" x14ac:dyDescent="0.3">
      <c r="B110" s="2">
        <v>101</v>
      </c>
      <c r="C110" s="6" t="s">
        <v>348</v>
      </c>
      <c r="D110" s="59" t="s">
        <v>483</v>
      </c>
      <c r="E110" s="30" t="s">
        <v>174</v>
      </c>
      <c r="F110" s="3" t="s">
        <v>174</v>
      </c>
      <c r="G110" s="7">
        <v>4500000</v>
      </c>
      <c r="H110" s="3" t="s">
        <v>174</v>
      </c>
      <c r="I110" s="60">
        <f t="shared" si="14"/>
        <v>0</v>
      </c>
      <c r="J110" s="4">
        <f t="shared" si="13"/>
        <v>4500000</v>
      </c>
      <c r="K110" s="4"/>
      <c r="L110" s="7">
        <f t="shared" si="15"/>
        <v>0</v>
      </c>
      <c r="M110" s="27" t="str">
        <f t="shared" si="16"/>
        <v>Completo</v>
      </c>
      <c r="N110" s="61">
        <v>4910</v>
      </c>
      <c r="O110" s="62">
        <v>46004</v>
      </c>
    </row>
    <row r="111" spans="2:15" ht="45" customHeight="1" x14ac:dyDescent="0.3">
      <c r="B111" s="2">
        <v>102</v>
      </c>
      <c r="C111" s="6" t="s">
        <v>447</v>
      </c>
      <c r="D111" s="59" t="s">
        <v>448</v>
      </c>
      <c r="E111" s="30" t="s">
        <v>449</v>
      </c>
      <c r="F111" s="3">
        <v>45936</v>
      </c>
      <c r="G111" s="7">
        <v>26656728.789999999</v>
      </c>
      <c r="H111" s="3">
        <v>46387</v>
      </c>
      <c r="I111" s="60">
        <f t="shared" si="14"/>
        <v>0</v>
      </c>
      <c r="J111" s="4">
        <f t="shared" si="13"/>
        <v>26656728.789999999</v>
      </c>
      <c r="K111" s="4"/>
      <c r="L111" s="7">
        <f t="shared" si="15"/>
        <v>0</v>
      </c>
      <c r="M111" s="27" t="str">
        <f t="shared" si="16"/>
        <v>Completo</v>
      </c>
      <c r="N111" s="61">
        <v>4912</v>
      </c>
      <c r="O111" s="62">
        <v>46004</v>
      </c>
    </row>
    <row r="112" spans="2:15" ht="43.5" customHeight="1" x14ac:dyDescent="0.3">
      <c r="B112" s="2">
        <v>103</v>
      </c>
      <c r="C112" s="6" t="s">
        <v>423</v>
      </c>
      <c r="D112" s="59" t="s">
        <v>484</v>
      </c>
      <c r="E112" s="30" t="s">
        <v>489</v>
      </c>
      <c r="F112" s="3">
        <v>46003</v>
      </c>
      <c r="G112" s="7">
        <v>3485126.84</v>
      </c>
      <c r="H112" s="3">
        <v>46022</v>
      </c>
      <c r="I112" s="60">
        <f t="shared" si="14"/>
        <v>0</v>
      </c>
      <c r="J112" s="4">
        <f t="shared" si="13"/>
        <v>3485126.84</v>
      </c>
      <c r="K112" s="4"/>
      <c r="L112" s="7">
        <f t="shared" si="15"/>
        <v>0</v>
      </c>
      <c r="M112" s="27" t="str">
        <f t="shared" si="16"/>
        <v>Completo</v>
      </c>
      <c r="N112" s="61">
        <v>4918</v>
      </c>
      <c r="O112" s="62">
        <v>46004</v>
      </c>
    </row>
    <row r="113" spans="2:15" ht="33" customHeight="1" x14ac:dyDescent="0.3">
      <c r="B113" s="2">
        <v>104</v>
      </c>
      <c r="C113" s="6" t="s">
        <v>485</v>
      </c>
      <c r="D113" s="59" t="s">
        <v>486</v>
      </c>
      <c r="E113" s="30" t="s">
        <v>490</v>
      </c>
      <c r="F113" s="3">
        <v>46000</v>
      </c>
      <c r="G113" s="7">
        <v>20965.72</v>
      </c>
      <c r="H113" s="3">
        <v>46387</v>
      </c>
      <c r="I113" s="60">
        <f t="shared" si="14"/>
        <v>0</v>
      </c>
      <c r="J113" s="4">
        <f t="shared" si="13"/>
        <v>20965.72</v>
      </c>
      <c r="K113" s="4"/>
      <c r="L113" s="7">
        <f t="shared" si="15"/>
        <v>0</v>
      </c>
      <c r="M113" s="27" t="str">
        <f t="shared" si="16"/>
        <v>Completo</v>
      </c>
      <c r="N113" s="61">
        <v>4932</v>
      </c>
      <c r="O113" s="62">
        <v>46006</v>
      </c>
    </row>
    <row r="114" spans="2:15" ht="38.25" customHeight="1" x14ac:dyDescent="0.3">
      <c r="B114" s="2">
        <v>105</v>
      </c>
      <c r="C114" s="6" t="s">
        <v>487</v>
      </c>
      <c r="D114" s="59" t="s">
        <v>488</v>
      </c>
      <c r="E114" s="30" t="s">
        <v>148</v>
      </c>
      <c r="F114" s="3">
        <v>45999</v>
      </c>
      <c r="G114" s="7">
        <v>104405</v>
      </c>
      <c r="H114" s="3">
        <v>46387</v>
      </c>
      <c r="I114" s="60">
        <f t="shared" si="14"/>
        <v>0</v>
      </c>
      <c r="J114" s="4">
        <f t="shared" si="13"/>
        <v>104405</v>
      </c>
      <c r="K114" s="4"/>
      <c r="L114" s="7">
        <f t="shared" si="15"/>
        <v>0</v>
      </c>
      <c r="M114" s="27" t="str">
        <f t="shared" si="16"/>
        <v>Completo</v>
      </c>
      <c r="N114" s="63">
        <v>4934</v>
      </c>
      <c r="O114" s="62">
        <v>46006</v>
      </c>
    </row>
    <row r="115" spans="2:15" ht="33" customHeight="1" x14ac:dyDescent="0.3">
      <c r="B115" s="2">
        <v>106</v>
      </c>
      <c r="C115" s="6" t="s">
        <v>71</v>
      </c>
      <c r="D115" s="59" t="s">
        <v>204</v>
      </c>
      <c r="E115" s="30" t="s">
        <v>72</v>
      </c>
      <c r="F115" s="3">
        <v>45986</v>
      </c>
      <c r="G115" s="7">
        <v>271399.94</v>
      </c>
      <c r="H115" s="3">
        <v>46022</v>
      </c>
      <c r="I115" s="60">
        <f t="shared" si="14"/>
        <v>0</v>
      </c>
      <c r="J115" s="4">
        <v>271399.94</v>
      </c>
      <c r="K115" s="4"/>
      <c r="L115" s="7">
        <f t="shared" si="15"/>
        <v>0</v>
      </c>
      <c r="M115" s="27" t="str">
        <f t="shared" si="16"/>
        <v>Completo</v>
      </c>
      <c r="N115" s="61">
        <v>4943</v>
      </c>
      <c r="O115" s="62">
        <v>46006</v>
      </c>
    </row>
    <row r="116" spans="2:15" ht="44.25" customHeight="1" x14ac:dyDescent="0.3">
      <c r="B116" s="2">
        <v>107</v>
      </c>
      <c r="C116" s="6" t="s">
        <v>335</v>
      </c>
      <c r="D116" s="59" t="s">
        <v>491</v>
      </c>
      <c r="E116" s="30" t="s">
        <v>522</v>
      </c>
      <c r="F116" s="3">
        <v>45999</v>
      </c>
      <c r="G116" s="7">
        <v>19500.09</v>
      </c>
      <c r="H116" s="3">
        <v>46387</v>
      </c>
      <c r="I116" s="60">
        <f t="shared" si="14"/>
        <v>0</v>
      </c>
      <c r="J116" s="4">
        <v>19500.09</v>
      </c>
      <c r="K116" s="4"/>
      <c r="L116" s="7">
        <f t="shared" si="15"/>
        <v>0</v>
      </c>
      <c r="M116" s="27" t="str">
        <f t="shared" si="16"/>
        <v>Completo</v>
      </c>
      <c r="N116" s="61">
        <v>4948</v>
      </c>
      <c r="O116" s="62">
        <v>46006</v>
      </c>
    </row>
    <row r="117" spans="2:15" ht="42" customHeight="1" x14ac:dyDescent="0.3">
      <c r="B117" s="2">
        <v>108</v>
      </c>
      <c r="C117" s="6" t="s">
        <v>492</v>
      </c>
      <c r="D117" s="59" t="s">
        <v>493</v>
      </c>
      <c r="E117" s="30" t="s">
        <v>523</v>
      </c>
      <c r="F117" s="3">
        <v>46001</v>
      </c>
      <c r="G117" s="7">
        <v>5600000</v>
      </c>
      <c r="H117" s="3">
        <v>46387</v>
      </c>
      <c r="I117" s="60">
        <f t="shared" si="14"/>
        <v>0</v>
      </c>
      <c r="J117" s="4">
        <v>5600000</v>
      </c>
      <c r="K117" s="4"/>
      <c r="L117" s="7">
        <f t="shared" si="15"/>
        <v>0</v>
      </c>
      <c r="M117" s="27" t="str">
        <f t="shared" si="16"/>
        <v>Completo</v>
      </c>
      <c r="N117" s="61">
        <v>4961</v>
      </c>
      <c r="O117" s="62">
        <v>46006</v>
      </c>
    </row>
    <row r="118" spans="2:15" ht="64.5" customHeight="1" x14ac:dyDescent="0.3">
      <c r="B118" s="2">
        <v>109</v>
      </c>
      <c r="C118" s="6" t="s">
        <v>208</v>
      </c>
      <c r="D118" s="59" t="s">
        <v>209</v>
      </c>
      <c r="E118" s="30" t="s">
        <v>210</v>
      </c>
      <c r="F118" s="3">
        <v>45996</v>
      </c>
      <c r="G118" s="7">
        <v>41178.06</v>
      </c>
      <c r="H118" s="3">
        <v>46387</v>
      </c>
      <c r="I118" s="60">
        <f t="shared" si="14"/>
        <v>0</v>
      </c>
      <c r="J118" s="4">
        <f t="shared" ref="J118:J135" si="17">IF(N118&gt;0,G118,0)</f>
        <v>41178.06</v>
      </c>
      <c r="K118" s="4"/>
      <c r="L118" s="7">
        <f t="shared" si="15"/>
        <v>0</v>
      </c>
      <c r="M118" s="27" t="str">
        <f t="shared" si="16"/>
        <v>Completo</v>
      </c>
      <c r="N118" s="61">
        <v>4965</v>
      </c>
      <c r="O118" s="62">
        <v>46006</v>
      </c>
    </row>
    <row r="119" spans="2:15" ht="63" customHeight="1" x14ac:dyDescent="0.3">
      <c r="B119" s="2">
        <v>110</v>
      </c>
      <c r="C119" s="6" t="s">
        <v>208</v>
      </c>
      <c r="D119" s="59" t="s">
        <v>211</v>
      </c>
      <c r="E119" s="30" t="s">
        <v>212</v>
      </c>
      <c r="F119" s="3">
        <v>45966</v>
      </c>
      <c r="G119" s="7">
        <v>41178.43</v>
      </c>
      <c r="H119" s="3">
        <v>46387</v>
      </c>
      <c r="I119" s="60">
        <f t="shared" si="14"/>
        <v>0</v>
      </c>
      <c r="J119" s="4">
        <f t="shared" si="17"/>
        <v>41178.43</v>
      </c>
      <c r="K119" s="4"/>
      <c r="L119" s="7">
        <f t="shared" si="15"/>
        <v>0</v>
      </c>
      <c r="M119" s="27" t="str">
        <f t="shared" si="16"/>
        <v>Completo</v>
      </c>
      <c r="N119" s="61">
        <v>4965</v>
      </c>
      <c r="O119" s="62">
        <v>46006</v>
      </c>
    </row>
    <row r="120" spans="2:15" ht="54" customHeight="1" x14ac:dyDescent="0.3">
      <c r="B120" s="2">
        <v>111</v>
      </c>
      <c r="C120" s="6" t="s">
        <v>428</v>
      </c>
      <c r="D120" s="59" t="s">
        <v>427</v>
      </c>
      <c r="E120" s="30" t="s">
        <v>429</v>
      </c>
      <c r="F120" s="3">
        <v>46006</v>
      </c>
      <c r="G120" s="7">
        <v>1408765.84</v>
      </c>
      <c r="H120" s="3">
        <v>46387</v>
      </c>
      <c r="I120" s="60">
        <f t="shared" si="14"/>
        <v>0</v>
      </c>
      <c r="J120" s="4">
        <f t="shared" si="17"/>
        <v>1408765.84</v>
      </c>
      <c r="K120" s="4"/>
      <c r="L120" s="7">
        <f t="shared" si="15"/>
        <v>0</v>
      </c>
      <c r="M120" s="27" t="str">
        <f t="shared" si="16"/>
        <v>Completo</v>
      </c>
      <c r="N120" s="61">
        <v>4970</v>
      </c>
      <c r="O120" s="62">
        <v>46006</v>
      </c>
    </row>
    <row r="121" spans="2:15" ht="43.5" customHeight="1" x14ac:dyDescent="0.3">
      <c r="B121" s="2">
        <v>112</v>
      </c>
      <c r="C121" s="6" t="s">
        <v>362</v>
      </c>
      <c r="D121" s="59" t="s">
        <v>363</v>
      </c>
      <c r="E121" s="30" t="s">
        <v>365</v>
      </c>
      <c r="F121" s="3">
        <v>46006</v>
      </c>
      <c r="G121" s="7">
        <v>6808303.9800000004</v>
      </c>
      <c r="H121" s="3">
        <v>46387</v>
      </c>
      <c r="I121" s="60">
        <f t="shared" si="14"/>
        <v>0</v>
      </c>
      <c r="J121" s="4">
        <f t="shared" si="17"/>
        <v>6808303.9800000004</v>
      </c>
      <c r="K121" s="4"/>
      <c r="L121" s="7">
        <f t="shared" si="15"/>
        <v>0</v>
      </c>
      <c r="M121" s="27" t="str">
        <f t="shared" si="16"/>
        <v>Completo</v>
      </c>
      <c r="N121" s="61">
        <v>4976</v>
      </c>
      <c r="O121" s="62">
        <v>46006</v>
      </c>
    </row>
    <row r="122" spans="2:15" ht="43.5" customHeight="1" x14ac:dyDescent="0.3">
      <c r="B122" s="2">
        <v>113</v>
      </c>
      <c r="C122" s="6" t="s">
        <v>362</v>
      </c>
      <c r="D122" s="59" t="s">
        <v>363</v>
      </c>
      <c r="E122" s="30" t="s">
        <v>364</v>
      </c>
      <c r="F122" s="3">
        <v>46006</v>
      </c>
      <c r="G122" s="7">
        <v>3355641.25</v>
      </c>
      <c r="H122" s="3">
        <v>46022</v>
      </c>
      <c r="I122" s="60">
        <f t="shared" si="14"/>
        <v>0</v>
      </c>
      <c r="J122" s="4">
        <f t="shared" si="17"/>
        <v>3355641.25</v>
      </c>
      <c r="K122" s="4"/>
      <c r="L122" s="7">
        <f t="shared" si="15"/>
        <v>0</v>
      </c>
      <c r="M122" s="27" t="str">
        <f t="shared" si="16"/>
        <v>Completo</v>
      </c>
      <c r="N122" s="61">
        <v>4986</v>
      </c>
      <c r="O122" s="62">
        <v>46006</v>
      </c>
    </row>
    <row r="123" spans="2:15" ht="43.5" customHeight="1" x14ac:dyDescent="0.3">
      <c r="B123" s="2">
        <v>114</v>
      </c>
      <c r="C123" s="6" t="s">
        <v>455</v>
      </c>
      <c r="D123" s="59" t="s">
        <v>425</v>
      </c>
      <c r="E123" s="30" t="s">
        <v>426</v>
      </c>
      <c r="F123" s="3">
        <v>46006</v>
      </c>
      <c r="G123" s="7">
        <v>477117.52</v>
      </c>
      <c r="H123" s="3">
        <v>46387</v>
      </c>
      <c r="I123" s="60">
        <f t="shared" si="14"/>
        <v>0</v>
      </c>
      <c r="J123" s="4">
        <f t="shared" si="17"/>
        <v>477117.52</v>
      </c>
      <c r="K123" s="4"/>
      <c r="L123" s="7">
        <f t="shared" si="15"/>
        <v>0</v>
      </c>
      <c r="M123" s="27" t="str">
        <f t="shared" si="16"/>
        <v>Completo</v>
      </c>
      <c r="N123" s="61">
        <v>4988</v>
      </c>
      <c r="O123" s="62">
        <v>46006</v>
      </c>
    </row>
    <row r="124" spans="2:15" ht="43.5" customHeight="1" x14ac:dyDescent="0.3">
      <c r="B124" s="2">
        <v>115</v>
      </c>
      <c r="C124" s="6" t="s">
        <v>335</v>
      </c>
      <c r="D124" s="59" t="s">
        <v>334</v>
      </c>
      <c r="E124" s="30" t="s">
        <v>336</v>
      </c>
      <c r="F124" s="3">
        <v>45993</v>
      </c>
      <c r="G124" s="7">
        <v>21746.37</v>
      </c>
      <c r="H124" s="3">
        <v>46387</v>
      </c>
      <c r="I124" s="60">
        <f t="shared" si="14"/>
        <v>0</v>
      </c>
      <c r="J124" s="4">
        <f t="shared" si="17"/>
        <v>21746.37</v>
      </c>
      <c r="K124" s="4"/>
      <c r="L124" s="7">
        <f t="shared" si="15"/>
        <v>0</v>
      </c>
      <c r="M124" s="27" t="str">
        <f t="shared" si="16"/>
        <v>Completo</v>
      </c>
      <c r="N124" s="61">
        <v>4990</v>
      </c>
      <c r="O124" s="62">
        <v>46007</v>
      </c>
    </row>
    <row r="125" spans="2:15" ht="66.75" customHeight="1" x14ac:dyDescent="0.3">
      <c r="B125" s="2">
        <v>116</v>
      </c>
      <c r="C125" s="6" t="s">
        <v>348</v>
      </c>
      <c r="D125" s="59" t="s">
        <v>347</v>
      </c>
      <c r="E125" s="30" t="s">
        <v>174</v>
      </c>
      <c r="F125" s="3" t="s">
        <v>174</v>
      </c>
      <c r="G125" s="7">
        <v>3600000</v>
      </c>
      <c r="H125" s="3" t="s">
        <v>174</v>
      </c>
      <c r="I125" s="60">
        <f t="shared" si="14"/>
        <v>0</v>
      </c>
      <c r="J125" s="4">
        <f t="shared" si="17"/>
        <v>3600000</v>
      </c>
      <c r="K125" s="4"/>
      <c r="L125" s="7">
        <f t="shared" si="15"/>
        <v>0</v>
      </c>
      <c r="M125" s="27" t="str">
        <f t="shared" si="16"/>
        <v>Completo</v>
      </c>
      <c r="N125" s="61">
        <v>5003</v>
      </c>
      <c r="O125" s="62">
        <v>46007</v>
      </c>
    </row>
    <row r="126" spans="2:15" ht="66.75" customHeight="1" x14ac:dyDescent="0.3">
      <c r="B126" s="2">
        <v>117</v>
      </c>
      <c r="C126" s="6" t="s">
        <v>205</v>
      </c>
      <c r="D126" s="59" t="s">
        <v>206</v>
      </c>
      <c r="E126" s="30" t="s">
        <v>207</v>
      </c>
      <c r="F126" s="3">
        <v>46002</v>
      </c>
      <c r="G126" s="7">
        <v>25248.75</v>
      </c>
      <c r="H126" s="3">
        <v>46387</v>
      </c>
      <c r="I126" s="60">
        <f t="shared" si="14"/>
        <v>0</v>
      </c>
      <c r="J126" s="4">
        <f t="shared" si="17"/>
        <v>25248.75</v>
      </c>
      <c r="K126" s="4"/>
      <c r="L126" s="7">
        <f t="shared" si="15"/>
        <v>0</v>
      </c>
      <c r="M126" s="27" t="str">
        <f t="shared" si="16"/>
        <v>Completo</v>
      </c>
      <c r="N126" s="61">
        <v>5005</v>
      </c>
      <c r="O126" s="62">
        <v>46007</v>
      </c>
    </row>
    <row r="127" spans="2:15" ht="43.5" customHeight="1" x14ac:dyDescent="0.3">
      <c r="B127" s="2">
        <v>118</v>
      </c>
      <c r="C127" s="6" t="s">
        <v>213</v>
      </c>
      <c r="D127" s="59" t="s">
        <v>214</v>
      </c>
      <c r="E127" s="30" t="s">
        <v>215</v>
      </c>
      <c r="F127" s="3">
        <v>46006</v>
      </c>
      <c r="G127" s="7">
        <v>2301</v>
      </c>
      <c r="H127" s="3">
        <v>46387</v>
      </c>
      <c r="I127" s="60">
        <f t="shared" si="14"/>
        <v>0</v>
      </c>
      <c r="J127" s="4">
        <f t="shared" si="17"/>
        <v>2301</v>
      </c>
      <c r="K127" s="4"/>
      <c r="L127" s="7">
        <f t="shared" si="15"/>
        <v>0</v>
      </c>
      <c r="M127" s="27" t="str">
        <f t="shared" si="16"/>
        <v>Completo</v>
      </c>
      <c r="N127" s="61">
        <v>5008</v>
      </c>
      <c r="O127" s="62">
        <v>46007</v>
      </c>
    </row>
    <row r="128" spans="2:15" ht="43.5" customHeight="1" x14ac:dyDescent="0.3">
      <c r="B128" s="2">
        <v>119</v>
      </c>
      <c r="C128" s="6" t="s">
        <v>385</v>
      </c>
      <c r="D128" s="59" t="s">
        <v>386</v>
      </c>
      <c r="E128" s="30" t="s">
        <v>387</v>
      </c>
      <c r="F128" s="3">
        <v>46001</v>
      </c>
      <c r="G128" s="7">
        <v>36004.160000000003</v>
      </c>
      <c r="H128" s="3">
        <v>46387</v>
      </c>
      <c r="I128" s="60">
        <f t="shared" si="14"/>
        <v>0</v>
      </c>
      <c r="J128" s="4">
        <f t="shared" si="17"/>
        <v>36004.160000000003</v>
      </c>
      <c r="K128" s="4"/>
      <c r="L128" s="7">
        <f t="shared" si="15"/>
        <v>0</v>
      </c>
      <c r="M128" s="27" t="str">
        <f t="shared" si="16"/>
        <v>Completo</v>
      </c>
      <c r="N128" s="61">
        <v>5010</v>
      </c>
      <c r="O128" s="62">
        <v>46007</v>
      </c>
    </row>
    <row r="129" spans="2:15" ht="43.5" customHeight="1" x14ac:dyDescent="0.3">
      <c r="B129" s="2">
        <v>120</v>
      </c>
      <c r="C129" s="6" t="s">
        <v>350</v>
      </c>
      <c r="D129" s="59" t="s">
        <v>349</v>
      </c>
      <c r="E129" s="30" t="s">
        <v>351</v>
      </c>
      <c r="F129" s="3">
        <v>45999</v>
      </c>
      <c r="G129" s="7">
        <v>23600</v>
      </c>
      <c r="H129" s="3">
        <v>46387</v>
      </c>
      <c r="I129" s="60">
        <f t="shared" si="14"/>
        <v>0</v>
      </c>
      <c r="J129" s="4">
        <f t="shared" si="17"/>
        <v>23600</v>
      </c>
      <c r="K129" s="4"/>
      <c r="L129" s="7">
        <f t="shared" si="15"/>
        <v>0</v>
      </c>
      <c r="M129" s="27" t="str">
        <f t="shared" si="16"/>
        <v>Completo</v>
      </c>
      <c r="N129" s="61">
        <v>5017</v>
      </c>
      <c r="O129" s="62">
        <v>46007</v>
      </c>
    </row>
    <row r="130" spans="2:15" ht="66" customHeight="1" x14ac:dyDescent="0.3">
      <c r="B130" s="2">
        <v>121</v>
      </c>
      <c r="C130" s="6" t="s">
        <v>216</v>
      </c>
      <c r="D130" s="59" t="s">
        <v>217</v>
      </c>
      <c r="E130" s="30" t="s">
        <v>218</v>
      </c>
      <c r="F130" s="3">
        <v>46006</v>
      </c>
      <c r="G130" s="7">
        <v>206500</v>
      </c>
      <c r="H130" s="3">
        <v>46387</v>
      </c>
      <c r="I130" s="60">
        <f t="shared" si="14"/>
        <v>0</v>
      </c>
      <c r="J130" s="4">
        <f t="shared" si="17"/>
        <v>206500</v>
      </c>
      <c r="K130" s="4"/>
      <c r="L130" s="7">
        <f t="shared" si="15"/>
        <v>0</v>
      </c>
      <c r="M130" s="27" t="str">
        <f t="shared" si="16"/>
        <v>Completo</v>
      </c>
      <c r="N130" s="61">
        <v>5020</v>
      </c>
      <c r="O130" s="62">
        <v>46007</v>
      </c>
    </row>
    <row r="131" spans="2:15" ht="43.5" customHeight="1" x14ac:dyDescent="0.3">
      <c r="B131" s="2">
        <v>122</v>
      </c>
      <c r="C131" s="6" t="s">
        <v>469</v>
      </c>
      <c r="D131" s="59" t="s">
        <v>376</v>
      </c>
      <c r="E131" s="30" t="s">
        <v>377</v>
      </c>
      <c r="F131" s="3">
        <v>46002</v>
      </c>
      <c r="G131" s="7">
        <v>106200</v>
      </c>
      <c r="H131" s="3">
        <v>46387</v>
      </c>
      <c r="I131" s="60">
        <f t="shared" ref="I131:I162" si="18">+J131-G131+L131</f>
        <v>0</v>
      </c>
      <c r="J131" s="4">
        <f t="shared" si="17"/>
        <v>106200</v>
      </c>
      <c r="K131" s="4"/>
      <c r="L131" s="7">
        <f t="shared" ref="L131:L162" si="19">IF(J131&gt;0,0,G131)</f>
        <v>0</v>
      </c>
      <c r="M131" s="27" t="str">
        <f t="shared" ref="M131:M162" si="20">IF(J131&gt;0,"Completo","Pendiente")</f>
        <v>Completo</v>
      </c>
      <c r="N131" s="61">
        <v>5023</v>
      </c>
      <c r="O131" s="62">
        <v>46007</v>
      </c>
    </row>
    <row r="132" spans="2:15" ht="43.5" customHeight="1" x14ac:dyDescent="0.3">
      <c r="B132" s="2">
        <v>123</v>
      </c>
      <c r="C132" s="6" t="s">
        <v>494</v>
      </c>
      <c r="D132" s="59" t="s">
        <v>495</v>
      </c>
      <c r="E132" s="30" t="s">
        <v>421</v>
      </c>
      <c r="F132" s="3">
        <v>46007</v>
      </c>
      <c r="G132" s="7">
        <v>8407328.5099999998</v>
      </c>
      <c r="H132" s="3">
        <v>46387</v>
      </c>
      <c r="I132" s="60">
        <f t="shared" si="18"/>
        <v>0</v>
      </c>
      <c r="J132" s="4">
        <f t="shared" si="17"/>
        <v>8407328.5099999998</v>
      </c>
      <c r="K132" s="4"/>
      <c r="L132" s="7">
        <f t="shared" si="19"/>
        <v>0</v>
      </c>
      <c r="M132" s="27" t="str">
        <f t="shared" si="20"/>
        <v>Completo</v>
      </c>
      <c r="N132" s="61">
        <v>5026</v>
      </c>
      <c r="O132" s="62">
        <v>46007</v>
      </c>
    </row>
    <row r="133" spans="2:15" ht="36.75" customHeight="1" x14ac:dyDescent="0.3">
      <c r="B133" s="2">
        <v>124</v>
      </c>
      <c r="C133" s="6" t="s">
        <v>405</v>
      </c>
      <c r="D133" s="59" t="s">
        <v>399</v>
      </c>
      <c r="E133" s="30" t="s">
        <v>400</v>
      </c>
      <c r="F133" s="3">
        <v>46007</v>
      </c>
      <c r="G133" s="7">
        <v>141600</v>
      </c>
      <c r="H133" s="3">
        <v>46387</v>
      </c>
      <c r="I133" s="60">
        <f t="shared" si="18"/>
        <v>0</v>
      </c>
      <c r="J133" s="4">
        <f t="shared" si="17"/>
        <v>141600</v>
      </c>
      <c r="K133" s="4"/>
      <c r="L133" s="7">
        <f t="shared" si="19"/>
        <v>0</v>
      </c>
      <c r="M133" s="27" t="str">
        <f t="shared" si="20"/>
        <v>Completo</v>
      </c>
      <c r="N133" s="61">
        <v>5033</v>
      </c>
      <c r="O133" s="62">
        <v>46007</v>
      </c>
    </row>
    <row r="134" spans="2:15" ht="30.75" customHeight="1" x14ac:dyDescent="0.3">
      <c r="B134" s="2">
        <v>125</v>
      </c>
      <c r="C134" s="6" t="s">
        <v>468</v>
      </c>
      <c r="D134" s="59" t="s">
        <v>219</v>
      </c>
      <c r="E134" s="30" t="s">
        <v>220</v>
      </c>
      <c r="F134" s="3">
        <v>46001</v>
      </c>
      <c r="G134" s="7">
        <v>299400</v>
      </c>
      <c r="H134" s="3">
        <v>46387</v>
      </c>
      <c r="I134" s="60">
        <f t="shared" si="18"/>
        <v>0</v>
      </c>
      <c r="J134" s="4">
        <f t="shared" si="17"/>
        <v>299400</v>
      </c>
      <c r="K134" s="4"/>
      <c r="L134" s="7">
        <f t="shared" si="19"/>
        <v>0</v>
      </c>
      <c r="M134" s="27" t="str">
        <f t="shared" si="20"/>
        <v>Completo</v>
      </c>
      <c r="N134" s="61">
        <v>5034</v>
      </c>
      <c r="O134" s="62">
        <v>46007</v>
      </c>
    </row>
    <row r="135" spans="2:15" ht="43.5" customHeight="1" x14ac:dyDescent="0.3">
      <c r="B135" s="2">
        <v>126</v>
      </c>
      <c r="C135" s="6" t="s">
        <v>467</v>
      </c>
      <c r="D135" s="59" t="s">
        <v>332</v>
      </c>
      <c r="E135" s="30" t="s">
        <v>333</v>
      </c>
      <c r="F135" s="3">
        <v>46001</v>
      </c>
      <c r="G135" s="7">
        <v>64994.400000000001</v>
      </c>
      <c r="H135" s="3">
        <v>46022</v>
      </c>
      <c r="I135" s="60">
        <f t="shared" si="18"/>
        <v>0</v>
      </c>
      <c r="J135" s="4">
        <f t="shared" si="17"/>
        <v>64994.400000000001</v>
      </c>
      <c r="K135" s="4"/>
      <c r="L135" s="7">
        <f t="shared" si="19"/>
        <v>0</v>
      </c>
      <c r="M135" s="27" t="str">
        <f t="shared" si="20"/>
        <v>Completo</v>
      </c>
      <c r="N135" s="61">
        <v>5036</v>
      </c>
      <c r="O135" s="62">
        <v>46007</v>
      </c>
    </row>
    <row r="136" spans="2:15" ht="43.5" customHeight="1" x14ac:dyDescent="0.3">
      <c r="B136" s="2">
        <v>127</v>
      </c>
      <c r="C136" s="6" t="s">
        <v>466</v>
      </c>
      <c r="D136" s="59" t="s">
        <v>221</v>
      </c>
      <c r="E136" s="30" t="s">
        <v>222</v>
      </c>
      <c r="F136" s="3">
        <v>46002</v>
      </c>
      <c r="G136" s="7">
        <v>32450</v>
      </c>
      <c r="H136" s="3">
        <v>46387</v>
      </c>
      <c r="I136" s="60">
        <f t="shared" si="18"/>
        <v>0</v>
      </c>
      <c r="J136" s="4">
        <v>32450</v>
      </c>
      <c r="K136" s="4"/>
      <c r="L136" s="7">
        <f t="shared" si="19"/>
        <v>0</v>
      </c>
      <c r="M136" s="27" t="str">
        <f t="shared" si="20"/>
        <v>Completo</v>
      </c>
      <c r="N136" s="61">
        <v>5038</v>
      </c>
      <c r="O136" s="62">
        <v>46007</v>
      </c>
    </row>
    <row r="137" spans="2:15" ht="43.5" customHeight="1" x14ac:dyDescent="0.3">
      <c r="B137" s="2">
        <v>128</v>
      </c>
      <c r="C137" s="6" t="s">
        <v>225</v>
      </c>
      <c r="D137" s="59" t="s">
        <v>223</v>
      </c>
      <c r="E137" s="30" t="s">
        <v>224</v>
      </c>
      <c r="F137" s="3">
        <v>46001</v>
      </c>
      <c r="G137" s="7">
        <v>70800</v>
      </c>
      <c r="H137" s="3">
        <v>46387</v>
      </c>
      <c r="I137" s="60">
        <f t="shared" si="18"/>
        <v>0</v>
      </c>
      <c r="J137" s="4">
        <v>70800</v>
      </c>
      <c r="K137" s="4"/>
      <c r="L137" s="7">
        <f t="shared" si="19"/>
        <v>0</v>
      </c>
      <c r="M137" s="27" t="str">
        <f t="shared" si="20"/>
        <v>Completo</v>
      </c>
      <c r="N137" s="61">
        <v>5040</v>
      </c>
      <c r="O137" s="62">
        <v>46007</v>
      </c>
    </row>
    <row r="138" spans="2:15" ht="43.5" customHeight="1" x14ac:dyDescent="0.3">
      <c r="B138" s="2">
        <v>129</v>
      </c>
      <c r="C138" s="6" t="s">
        <v>465</v>
      </c>
      <c r="D138" s="59" t="s">
        <v>226</v>
      </c>
      <c r="E138" s="30" t="s">
        <v>227</v>
      </c>
      <c r="F138" s="3">
        <v>45992</v>
      </c>
      <c r="G138" s="7">
        <v>33699.919999999998</v>
      </c>
      <c r="H138" s="3">
        <v>46022</v>
      </c>
      <c r="I138" s="60">
        <f t="shared" si="18"/>
        <v>0</v>
      </c>
      <c r="J138" s="4">
        <f>+G138</f>
        <v>33699.919999999998</v>
      </c>
      <c r="K138" s="4"/>
      <c r="L138" s="7">
        <f t="shared" si="19"/>
        <v>0</v>
      </c>
      <c r="M138" s="27" t="str">
        <f t="shared" si="20"/>
        <v>Completo</v>
      </c>
      <c r="N138" s="61">
        <v>5045</v>
      </c>
      <c r="O138" s="62">
        <v>46007</v>
      </c>
    </row>
    <row r="139" spans="2:15" ht="43.5" customHeight="1" x14ac:dyDescent="0.3">
      <c r="B139" s="2">
        <v>130</v>
      </c>
      <c r="C139" s="6" t="s">
        <v>464</v>
      </c>
      <c r="D139" s="59" t="s">
        <v>369</v>
      </c>
      <c r="E139" s="30" t="s">
        <v>370</v>
      </c>
      <c r="F139" s="3">
        <v>46007</v>
      </c>
      <c r="G139" s="7">
        <v>9323649.1600000001</v>
      </c>
      <c r="H139" s="3">
        <v>46387</v>
      </c>
      <c r="I139" s="60">
        <f t="shared" si="18"/>
        <v>0</v>
      </c>
      <c r="J139" s="4">
        <f>IF(N139&gt;0,G139,0)</f>
        <v>9323649.1600000001</v>
      </c>
      <c r="K139" s="4"/>
      <c r="L139" s="7">
        <f t="shared" si="19"/>
        <v>0</v>
      </c>
      <c r="M139" s="27" t="str">
        <f t="shared" si="20"/>
        <v>Completo</v>
      </c>
      <c r="N139" s="61">
        <v>5048</v>
      </c>
      <c r="O139" s="62">
        <v>46007</v>
      </c>
    </row>
    <row r="140" spans="2:15" ht="43.5" customHeight="1" x14ac:dyDescent="0.3">
      <c r="B140" s="2">
        <v>131</v>
      </c>
      <c r="C140" s="6" t="s">
        <v>463</v>
      </c>
      <c r="D140" s="59" t="s">
        <v>228</v>
      </c>
      <c r="E140" s="30" t="s">
        <v>229</v>
      </c>
      <c r="F140" s="3">
        <v>46004</v>
      </c>
      <c r="G140" s="7">
        <v>179618.67</v>
      </c>
      <c r="H140" s="3">
        <v>46387</v>
      </c>
      <c r="I140" s="60">
        <f t="shared" si="18"/>
        <v>0</v>
      </c>
      <c r="J140" s="4">
        <f>+G140</f>
        <v>179618.67</v>
      </c>
      <c r="K140" s="4"/>
      <c r="L140" s="7">
        <f t="shared" si="19"/>
        <v>0</v>
      </c>
      <c r="M140" s="27" t="str">
        <f t="shared" si="20"/>
        <v>Completo</v>
      </c>
      <c r="N140" s="61">
        <v>5054</v>
      </c>
      <c r="O140" s="62">
        <v>46007</v>
      </c>
    </row>
    <row r="141" spans="2:15" ht="43.5" customHeight="1" x14ac:dyDescent="0.3">
      <c r="B141" s="2">
        <v>132</v>
      </c>
      <c r="C141" s="6" t="s">
        <v>176</v>
      </c>
      <c r="D141" s="59" t="s">
        <v>442</v>
      </c>
      <c r="E141" s="30" t="s">
        <v>443</v>
      </c>
      <c r="F141" s="3">
        <v>46007</v>
      </c>
      <c r="G141" s="7">
        <v>7911428.7000000002</v>
      </c>
      <c r="H141" s="3">
        <v>46387</v>
      </c>
      <c r="I141" s="60">
        <f t="shared" si="18"/>
        <v>0</v>
      </c>
      <c r="J141" s="4">
        <f t="shared" ref="J141:J172" si="21">IF(N141&gt;0,G141,0)</f>
        <v>7911428.7000000002</v>
      </c>
      <c r="K141" s="4"/>
      <c r="L141" s="7">
        <f t="shared" si="19"/>
        <v>0</v>
      </c>
      <c r="M141" s="27" t="str">
        <f t="shared" si="20"/>
        <v>Completo</v>
      </c>
      <c r="N141" s="61">
        <v>5055</v>
      </c>
      <c r="O141" s="62">
        <v>46007</v>
      </c>
    </row>
    <row r="142" spans="2:15" ht="51" customHeight="1" x14ac:dyDescent="0.3">
      <c r="B142" s="2">
        <v>133</v>
      </c>
      <c r="C142" s="6" t="s">
        <v>403</v>
      </c>
      <c r="D142" s="59" t="s">
        <v>381</v>
      </c>
      <c r="E142" s="30" t="s">
        <v>382</v>
      </c>
      <c r="F142" s="3">
        <v>46006</v>
      </c>
      <c r="G142" s="7">
        <v>17700</v>
      </c>
      <c r="H142" s="3">
        <v>46387</v>
      </c>
      <c r="I142" s="60">
        <f t="shared" si="18"/>
        <v>0</v>
      </c>
      <c r="J142" s="4">
        <f t="shared" si="21"/>
        <v>17700</v>
      </c>
      <c r="K142" s="4"/>
      <c r="L142" s="7">
        <f t="shared" si="19"/>
        <v>0</v>
      </c>
      <c r="M142" s="27" t="str">
        <f t="shared" si="20"/>
        <v>Completo</v>
      </c>
      <c r="N142" s="61">
        <v>5073</v>
      </c>
      <c r="O142" s="62">
        <v>46008</v>
      </c>
    </row>
    <row r="143" spans="2:15" ht="43.5" customHeight="1" x14ac:dyDescent="0.3">
      <c r="B143" s="2">
        <v>134</v>
      </c>
      <c r="C143" s="6" t="s">
        <v>403</v>
      </c>
      <c r="D143" s="59" t="s">
        <v>381</v>
      </c>
      <c r="E143" s="30" t="s">
        <v>383</v>
      </c>
      <c r="F143" s="3">
        <v>46006</v>
      </c>
      <c r="G143" s="7">
        <v>98058</v>
      </c>
      <c r="H143" s="3">
        <v>46387</v>
      </c>
      <c r="I143" s="60">
        <f t="shared" si="18"/>
        <v>0</v>
      </c>
      <c r="J143" s="4">
        <f t="shared" si="21"/>
        <v>98058</v>
      </c>
      <c r="K143" s="4"/>
      <c r="L143" s="7">
        <f t="shared" si="19"/>
        <v>0</v>
      </c>
      <c r="M143" s="27" t="str">
        <f t="shared" si="20"/>
        <v>Completo</v>
      </c>
      <c r="N143" s="61">
        <v>5073</v>
      </c>
      <c r="O143" s="62">
        <v>46008</v>
      </c>
    </row>
    <row r="144" spans="2:15" ht="43.5" customHeight="1" x14ac:dyDescent="0.3">
      <c r="B144" s="2">
        <v>135</v>
      </c>
      <c r="C144" s="6" t="s">
        <v>403</v>
      </c>
      <c r="D144" s="59" t="s">
        <v>381</v>
      </c>
      <c r="E144" s="30" t="s">
        <v>384</v>
      </c>
      <c r="F144" s="3">
        <v>46006</v>
      </c>
      <c r="G144" s="7">
        <v>100890</v>
      </c>
      <c r="H144" s="3">
        <v>46387</v>
      </c>
      <c r="I144" s="60">
        <f t="shared" si="18"/>
        <v>0</v>
      </c>
      <c r="J144" s="4">
        <f t="shared" si="21"/>
        <v>100890</v>
      </c>
      <c r="K144" s="4"/>
      <c r="L144" s="7">
        <f t="shared" si="19"/>
        <v>0</v>
      </c>
      <c r="M144" s="27" t="str">
        <f t="shared" si="20"/>
        <v>Completo</v>
      </c>
      <c r="N144" s="61">
        <v>5073</v>
      </c>
      <c r="O144" s="62">
        <v>46008</v>
      </c>
    </row>
    <row r="145" spans="2:15" ht="43.5" customHeight="1" x14ac:dyDescent="0.3">
      <c r="B145" s="2">
        <v>136</v>
      </c>
      <c r="C145" s="6" t="s">
        <v>357</v>
      </c>
      <c r="D145" s="59" t="s">
        <v>358</v>
      </c>
      <c r="E145" s="30" t="s">
        <v>359</v>
      </c>
      <c r="F145" s="3">
        <v>46006</v>
      </c>
      <c r="G145" s="7">
        <v>59069.87</v>
      </c>
      <c r="H145" s="3">
        <v>46387</v>
      </c>
      <c r="I145" s="60">
        <f t="shared" si="18"/>
        <v>0</v>
      </c>
      <c r="J145" s="4">
        <f t="shared" si="21"/>
        <v>59069.87</v>
      </c>
      <c r="K145" s="4"/>
      <c r="L145" s="7">
        <f t="shared" si="19"/>
        <v>0</v>
      </c>
      <c r="M145" s="27" t="str">
        <f t="shared" si="20"/>
        <v>Completo</v>
      </c>
      <c r="N145" s="61">
        <v>5074</v>
      </c>
      <c r="O145" s="62">
        <v>46008</v>
      </c>
    </row>
    <row r="146" spans="2:15" ht="43.5" customHeight="1" x14ac:dyDescent="0.3">
      <c r="B146" s="2">
        <v>137</v>
      </c>
      <c r="C146" s="6" t="s">
        <v>462</v>
      </c>
      <c r="D146" s="59" t="s">
        <v>360</v>
      </c>
      <c r="E146" s="30" t="s">
        <v>361</v>
      </c>
      <c r="F146" s="3">
        <v>46006</v>
      </c>
      <c r="G146" s="7">
        <v>729643.56</v>
      </c>
      <c r="H146" s="3">
        <v>46022</v>
      </c>
      <c r="I146" s="60">
        <f t="shared" si="18"/>
        <v>0</v>
      </c>
      <c r="J146" s="4">
        <f t="shared" si="21"/>
        <v>729643.56</v>
      </c>
      <c r="K146" s="4"/>
      <c r="L146" s="7">
        <f t="shared" si="19"/>
        <v>0</v>
      </c>
      <c r="M146" s="27" t="str">
        <f t="shared" si="20"/>
        <v>Completo</v>
      </c>
      <c r="N146" s="61">
        <v>5078</v>
      </c>
      <c r="O146" s="62">
        <v>46008</v>
      </c>
    </row>
    <row r="147" spans="2:15" ht="51" customHeight="1" x14ac:dyDescent="0.3">
      <c r="B147" s="2">
        <v>138</v>
      </c>
      <c r="C147" s="6" t="s">
        <v>231</v>
      </c>
      <c r="D147" s="59" t="s">
        <v>230</v>
      </c>
      <c r="E147" s="30" t="s">
        <v>174</v>
      </c>
      <c r="F147" s="3" t="s">
        <v>174</v>
      </c>
      <c r="G147" s="7">
        <v>636487.28</v>
      </c>
      <c r="H147" s="3" t="s">
        <v>174</v>
      </c>
      <c r="I147" s="60">
        <f t="shared" si="18"/>
        <v>0</v>
      </c>
      <c r="J147" s="4">
        <f t="shared" si="21"/>
        <v>636487.28</v>
      </c>
      <c r="K147" s="4"/>
      <c r="L147" s="7">
        <f t="shared" si="19"/>
        <v>0</v>
      </c>
      <c r="M147" s="27" t="str">
        <f t="shared" si="20"/>
        <v>Completo</v>
      </c>
      <c r="N147" s="61">
        <v>5087</v>
      </c>
      <c r="O147" s="62">
        <v>46008</v>
      </c>
    </row>
    <row r="148" spans="2:15" ht="72" customHeight="1" x14ac:dyDescent="0.3">
      <c r="B148" s="2">
        <v>139</v>
      </c>
      <c r="C148" s="6" t="s">
        <v>394</v>
      </c>
      <c r="D148" s="59" t="s">
        <v>396</v>
      </c>
      <c r="E148" s="30" t="s">
        <v>395</v>
      </c>
      <c r="F148" s="3">
        <v>46003</v>
      </c>
      <c r="G148" s="7">
        <v>10422097.74</v>
      </c>
      <c r="H148" s="3">
        <v>46387</v>
      </c>
      <c r="I148" s="60">
        <f t="shared" si="18"/>
        <v>0</v>
      </c>
      <c r="J148" s="4">
        <f t="shared" si="21"/>
        <v>10422097.74</v>
      </c>
      <c r="K148" s="4"/>
      <c r="L148" s="7">
        <f t="shared" si="19"/>
        <v>0</v>
      </c>
      <c r="M148" s="27" t="str">
        <f t="shared" si="20"/>
        <v>Completo</v>
      </c>
      <c r="N148" s="61">
        <v>5092</v>
      </c>
      <c r="O148" s="62">
        <v>46008</v>
      </c>
    </row>
    <row r="149" spans="2:15" ht="43.5" customHeight="1" x14ac:dyDescent="0.3">
      <c r="B149" s="2">
        <v>140</v>
      </c>
      <c r="C149" s="6" t="s">
        <v>378</v>
      </c>
      <c r="D149" s="59" t="s">
        <v>379</v>
      </c>
      <c r="E149" s="30" t="s">
        <v>380</v>
      </c>
      <c r="F149" s="3">
        <v>46003</v>
      </c>
      <c r="G149" s="7">
        <v>247717.4</v>
      </c>
      <c r="H149" s="3">
        <v>46387</v>
      </c>
      <c r="I149" s="60">
        <f t="shared" si="18"/>
        <v>0</v>
      </c>
      <c r="J149" s="4">
        <f t="shared" si="21"/>
        <v>247717.4</v>
      </c>
      <c r="K149" s="4"/>
      <c r="L149" s="7">
        <f t="shared" si="19"/>
        <v>0</v>
      </c>
      <c r="M149" s="27" t="str">
        <f t="shared" si="20"/>
        <v>Completo</v>
      </c>
      <c r="N149" s="61">
        <v>5096</v>
      </c>
      <c r="O149" s="62">
        <v>46008</v>
      </c>
    </row>
    <row r="150" spans="2:15" ht="45" customHeight="1" x14ac:dyDescent="0.3">
      <c r="B150" s="2">
        <v>141</v>
      </c>
      <c r="C150" s="6" t="s">
        <v>461</v>
      </c>
      <c r="D150" s="59" t="s">
        <v>375</v>
      </c>
      <c r="E150" s="30" t="s">
        <v>374</v>
      </c>
      <c r="F150" s="3">
        <v>46007</v>
      </c>
      <c r="G150" s="7">
        <v>1052936.48</v>
      </c>
      <c r="H150" s="3">
        <v>46387</v>
      </c>
      <c r="I150" s="60">
        <f t="shared" si="18"/>
        <v>0</v>
      </c>
      <c r="J150" s="4">
        <f t="shared" si="21"/>
        <v>1052936.48</v>
      </c>
      <c r="K150" s="4"/>
      <c r="L150" s="7">
        <f t="shared" si="19"/>
        <v>0</v>
      </c>
      <c r="M150" s="27" t="str">
        <f t="shared" si="20"/>
        <v>Completo</v>
      </c>
      <c r="N150" s="61">
        <v>5098</v>
      </c>
      <c r="O150" s="62">
        <v>46008</v>
      </c>
    </row>
    <row r="151" spans="2:15" ht="62.25" customHeight="1" x14ac:dyDescent="0.3">
      <c r="B151" s="2">
        <v>142</v>
      </c>
      <c r="C151" s="6" t="s">
        <v>388</v>
      </c>
      <c r="D151" s="59" t="s">
        <v>389</v>
      </c>
      <c r="E151" s="30" t="s">
        <v>390</v>
      </c>
      <c r="F151" s="3">
        <v>46008</v>
      </c>
      <c r="G151" s="7">
        <v>732941.96</v>
      </c>
      <c r="H151" s="3">
        <v>46387</v>
      </c>
      <c r="I151" s="60">
        <f t="shared" si="18"/>
        <v>0</v>
      </c>
      <c r="J151" s="4">
        <f t="shared" si="21"/>
        <v>732941.96</v>
      </c>
      <c r="K151" s="4"/>
      <c r="L151" s="7">
        <f t="shared" si="19"/>
        <v>0</v>
      </c>
      <c r="M151" s="27" t="str">
        <f t="shared" si="20"/>
        <v>Completo</v>
      </c>
      <c r="N151" s="61">
        <v>5100</v>
      </c>
      <c r="O151" s="62">
        <v>46008</v>
      </c>
    </row>
    <row r="152" spans="2:15" ht="43.5" customHeight="1" x14ac:dyDescent="0.3">
      <c r="B152" s="2">
        <v>143</v>
      </c>
      <c r="C152" s="6" t="s">
        <v>439</v>
      </c>
      <c r="D152" s="59" t="s">
        <v>440</v>
      </c>
      <c r="E152" s="30" t="s">
        <v>441</v>
      </c>
      <c r="F152" s="3">
        <v>46008</v>
      </c>
      <c r="G152" s="7">
        <v>2387593.02</v>
      </c>
      <c r="H152" s="3">
        <v>46387</v>
      </c>
      <c r="I152" s="60">
        <f t="shared" si="18"/>
        <v>0</v>
      </c>
      <c r="J152" s="4">
        <f t="shared" si="21"/>
        <v>2387593.02</v>
      </c>
      <c r="K152" s="4"/>
      <c r="L152" s="7">
        <f t="shared" si="19"/>
        <v>0</v>
      </c>
      <c r="M152" s="27" t="str">
        <f t="shared" si="20"/>
        <v>Completo</v>
      </c>
      <c r="N152" s="61">
        <v>5116</v>
      </c>
      <c r="O152" s="62">
        <v>46008</v>
      </c>
    </row>
    <row r="153" spans="2:15" ht="65.25" customHeight="1" x14ac:dyDescent="0.3">
      <c r="B153" s="2">
        <v>144</v>
      </c>
      <c r="C153" s="6" t="s">
        <v>232</v>
      </c>
      <c r="D153" s="59" t="s">
        <v>233</v>
      </c>
      <c r="E153" s="30" t="s">
        <v>237</v>
      </c>
      <c r="F153" s="3">
        <v>46008</v>
      </c>
      <c r="G153" s="7">
        <v>1157862.44</v>
      </c>
      <c r="H153" s="3">
        <v>46022</v>
      </c>
      <c r="I153" s="60">
        <f t="shared" si="18"/>
        <v>0</v>
      </c>
      <c r="J153" s="4">
        <f t="shared" si="21"/>
        <v>1157862.44</v>
      </c>
      <c r="K153" s="4"/>
      <c r="L153" s="7">
        <f t="shared" si="19"/>
        <v>0</v>
      </c>
      <c r="M153" s="27" t="str">
        <f t="shared" si="20"/>
        <v>Completo</v>
      </c>
      <c r="N153" s="61">
        <v>5118</v>
      </c>
      <c r="O153" s="62">
        <v>46008</v>
      </c>
    </row>
    <row r="154" spans="2:15" ht="59.25" customHeight="1" x14ac:dyDescent="0.3">
      <c r="B154" s="2">
        <v>145</v>
      </c>
      <c r="C154" s="6" t="s">
        <v>232</v>
      </c>
      <c r="D154" s="59" t="s">
        <v>234</v>
      </c>
      <c r="E154" s="30" t="s">
        <v>238</v>
      </c>
      <c r="F154" s="3">
        <v>46008</v>
      </c>
      <c r="G154" s="7">
        <v>28567.96</v>
      </c>
      <c r="H154" s="3">
        <v>46022</v>
      </c>
      <c r="I154" s="60">
        <f t="shared" si="18"/>
        <v>0</v>
      </c>
      <c r="J154" s="4">
        <f t="shared" si="21"/>
        <v>28567.96</v>
      </c>
      <c r="K154" s="4"/>
      <c r="L154" s="7">
        <f t="shared" si="19"/>
        <v>0</v>
      </c>
      <c r="M154" s="27" t="str">
        <f t="shared" si="20"/>
        <v>Completo</v>
      </c>
      <c r="N154" s="61">
        <v>5118</v>
      </c>
      <c r="O154" s="62">
        <v>46008</v>
      </c>
    </row>
    <row r="155" spans="2:15" ht="70.5" customHeight="1" x14ac:dyDescent="0.3">
      <c r="B155" s="2">
        <v>146</v>
      </c>
      <c r="C155" s="6" t="s">
        <v>232</v>
      </c>
      <c r="D155" s="59" t="s">
        <v>235</v>
      </c>
      <c r="E155" s="30" t="s">
        <v>239</v>
      </c>
      <c r="F155" s="3">
        <v>46008</v>
      </c>
      <c r="G155" s="7">
        <v>1646335.67</v>
      </c>
      <c r="H155" s="3">
        <v>46022</v>
      </c>
      <c r="I155" s="60">
        <f t="shared" si="18"/>
        <v>0</v>
      </c>
      <c r="J155" s="4">
        <f t="shared" si="21"/>
        <v>1646335.67</v>
      </c>
      <c r="K155" s="4"/>
      <c r="L155" s="7">
        <f t="shared" si="19"/>
        <v>0</v>
      </c>
      <c r="M155" s="27" t="str">
        <f t="shared" si="20"/>
        <v>Completo</v>
      </c>
      <c r="N155" s="61">
        <v>5118</v>
      </c>
      <c r="O155" s="62">
        <v>46008</v>
      </c>
    </row>
    <row r="156" spans="2:15" ht="65.25" customHeight="1" x14ac:dyDescent="0.3">
      <c r="B156" s="2">
        <v>147</v>
      </c>
      <c r="C156" s="6" t="s">
        <v>232</v>
      </c>
      <c r="D156" s="59" t="s">
        <v>236</v>
      </c>
      <c r="E156" s="30" t="s">
        <v>240</v>
      </c>
      <c r="F156" s="3">
        <v>46008</v>
      </c>
      <c r="G156" s="7">
        <v>40620.07</v>
      </c>
      <c r="H156" s="3">
        <v>46022</v>
      </c>
      <c r="I156" s="60">
        <f t="shared" si="18"/>
        <v>0</v>
      </c>
      <c r="J156" s="4">
        <f t="shared" si="21"/>
        <v>40620.07</v>
      </c>
      <c r="K156" s="4"/>
      <c r="L156" s="7">
        <f t="shared" si="19"/>
        <v>0</v>
      </c>
      <c r="M156" s="27" t="str">
        <f t="shared" si="20"/>
        <v>Completo</v>
      </c>
      <c r="N156" s="61">
        <v>5118</v>
      </c>
      <c r="O156" s="62">
        <v>46008</v>
      </c>
    </row>
    <row r="157" spans="2:15" ht="43.5" customHeight="1" x14ac:dyDescent="0.3">
      <c r="B157" s="2">
        <v>148</v>
      </c>
      <c r="C157" s="6" t="s">
        <v>436</v>
      </c>
      <c r="D157" s="59" t="s">
        <v>437</v>
      </c>
      <c r="E157" s="30" t="s">
        <v>438</v>
      </c>
      <c r="F157" s="3">
        <v>46008</v>
      </c>
      <c r="G157" s="7">
        <v>19808508.82</v>
      </c>
      <c r="H157" s="3">
        <v>46387</v>
      </c>
      <c r="I157" s="60">
        <f t="shared" si="18"/>
        <v>0</v>
      </c>
      <c r="J157" s="4">
        <f t="shared" si="21"/>
        <v>19808508.82</v>
      </c>
      <c r="K157" s="4"/>
      <c r="L157" s="7">
        <f t="shared" si="19"/>
        <v>0</v>
      </c>
      <c r="M157" s="27" t="str">
        <f t="shared" si="20"/>
        <v>Completo</v>
      </c>
      <c r="N157" s="61">
        <v>5121</v>
      </c>
      <c r="O157" s="62">
        <v>46009</v>
      </c>
    </row>
    <row r="158" spans="2:15" ht="43.5" customHeight="1" x14ac:dyDescent="0.3">
      <c r="B158" s="2">
        <v>149</v>
      </c>
      <c r="C158" s="6" t="s">
        <v>353</v>
      </c>
      <c r="D158" s="59" t="s">
        <v>352</v>
      </c>
      <c r="E158" s="30" t="s">
        <v>354</v>
      </c>
      <c r="F158" s="3">
        <v>45901</v>
      </c>
      <c r="G158" s="7">
        <v>668365.49</v>
      </c>
      <c r="H158" s="3">
        <v>46387</v>
      </c>
      <c r="I158" s="60">
        <f t="shared" si="18"/>
        <v>0</v>
      </c>
      <c r="J158" s="4">
        <f t="shared" si="21"/>
        <v>668365.49</v>
      </c>
      <c r="K158" s="4"/>
      <c r="L158" s="7">
        <f t="shared" si="19"/>
        <v>0</v>
      </c>
      <c r="M158" s="27" t="str">
        <f t="shared" si="20"/>
        <v>Completo</v>
      </c>
      <c r="N158" s="61">
        <v>5125</v>
      </c>
      <c r="O158" s="62">
        <v>46009</v>
      </c>
    </row>
    <row r="159" spans="2:15" ht="43.5" customHeight="1" x14ac:dyDescent="0.3">
      <c r="B159" s="2">
        <v>150</v>
      </c>
      <c r="C159" s="6" t="s">
        <v>460</v>
      </c>
      <c r="D159" s="59" t="s">
        <v>269</v>
      </c>
      <c r="E159" s="30" t="s">
        <v>270</v>
      </c>
      <c r="F159" s="3">
        <v>46006</v>
      </c>
      <c r="G159" s="7">
        <v>53400.9</v>
      </c>
      <c r="H159" s="3">
        <v>46387</v>
      </c>
      <c r="I159" s="60">
        <f t="shared" si="18"/>
        <v>0</v>
      </c>
      <c r="J159" s="4">
        <f t="shared" si="21"/>
        <v>53400.9</v>
      </c>
      <c r="K159" s="4"/>
      <c r="L159" s="7">
        <f t="shared" si="19"/>
        <v>0</v>
      </c>
      <c r="M159" s="27" t="str">
        <f t="shared" si="20"/>
        <v>Completo</v>
      </c>
      <c r="N159" s="61">
        <v>5129</v>
      </c>
      <c r="O159" s="62">
        <v>46009</v>
      </c>
    </row>
    <row r="160" spans="2:15" ht="64.5" customHeight="1" x14ac:dyDescent="0.3">
      <c r="B160" s="2">
        <v>151</v>
      </c>
      <c r="C160" s="6" t="s">
        <v>459</v>
      </c>
      <c r="D160" s="59" t="s">
        <v>272</v>
      </c>
      <c r="E160" s="30" t="s">
        <v>271</v>
      </c>
      <c r="F160" s="3">
        <v>46006</v>
      </c>
      <c r="G160" s="7">
        <v>1227200</v>
      </c>
      <c r="H160" s="3">
        <v>46387</v>
      </c>
      <c r="I160" s="60">
        <f t="shared" si="18"/>
        <v>0</v>
      </c>
      <c r="J160" s="4">
        <f t="shared" si="21"/>
        <v>1227200</v>
      </c>
      <c r="K160" s="4"/>
      <c r="L160" s="7">
        <f t="shared" si="19"/>
        <v>0</v>
      </c>
      <c r="M160" s="27" t="str">
        <f t="shared" si="20"/>
        <v>Completo</v>
      </c>
      <c r="N160" s="61">
        <v>5131</v>
      </c>
      <c r="O160" s="62">
        <v>46009</v>
      </c>
    </row>
    <row r="161" spans="2:15" ht="26.25" customHeight="1" x14ac:dyDescent="0.3">
      <c r="B161" s="2">
        <v>152</v>
      </c>
      <c r="C161" s="6" t="s">
        <v>267</v>
      </c>
      <c r="D161" s="59" t="s">
        <v>266</v>
      </c>
      <c r="E161" s="30" t="s">
        <v>268</v>
      </c>
      <c r="F161" s="3">
        <v>46007</v>
      </c>
      <c r="G161" s="7">
        <v>5841</v>
      </c>
      <c r="H161" s="3">
        <v>46387</v>
      </c>
      <c r="I161" s="60">
        <f t="shared" si="18"/>
        <v>0</v>
      </c>
      <c r="J161" s="4">
        <f t="shared" si="21"/>
        <v>5841</v>
      </c>
      <c r="K161" s="4"/>
      <c r="L161" s="7">
        <f t="shared" si="19"/>
        <v>0</v>
      </c>
      <c r="M161" s="27" t="str">
        <f t="shared" si="20"/>
        <v>Completo</v>
      </c>
      <c r="N161" s="61">
        <v>5134</v>
      </c>
      <c r="O161" s="62">
        <v>46009</v>
      </c>
    </row>
    <row r="162" spans="2:15" ht="41.25" customHeight="1" x14ac:dyDescent="0.3">
      <c r="B162" s="2">
        <v>153</v>
      </c>
      <c r="C162" s="6" t="s">
        <v>458</v>
      </c>
      <c r="D162" s="59" t="s">
        <v>281</v>
      </c>
      <c r="E162" s="30" t="s">
        <v>277</v>
      </c>
      <c r="F162" s="3">
        <v>46007</v>
      </c>
      <c r="G162" s="7">
        <v>130449</v>
      </c>
      <c r="H162" s="3">
        <v>46387</v>
      </c>
      <c r="I162" s="60">
        <f t="shared" si="18"/>
        <v>0</v>
      </c>
      <c r="J162" s="4">
        <f t="shared" si="21"/>
        <v>130449</v>
      </c>
      <c r="K162" s="4"/>
      <c r="L162" s="7">
        <f t="shared" si="19"/>
        <v>0</v>
      </c>
      <c r="M162" s="27" t="str">
        <f t="shared" si="20"/>
        <v>Completo</v>
      </c>
      <c r="N162" s="61">
        <v>5141</v>
      </c>
      <c r="O162" s="62">
        <v>46009</v>
      </c>
    </row>
    <row r="163" spans="2:15" ht="62.25" customHeight="1" x14ac:dyDescent="0.3">
      <c r="B163" s="2">
        <v>154</v>
      </c>
      <c r="C163" s="6" t="s">
        <v>146</v>
      </c>
      <c r="D163" s="59" t="s">
        <v>273</v>
      </c>
      <c r="E163" s="30" t="s">
        <v>274</v>
      </c>
      <c r="F163" s="3">
        <v>46006</v>
      </c>
      <c r="G163" s="7">
        <v>267417.5</v>
      </c>
      <c r="H163" s="3">
        <v>46387</v>
      </c>
      <c r="I163" s="60">
        <f t="shared" ref="I163:I194" si="22">+J163-G163+L163</f>
        <v>0</v>
      </c>
      <c r="J163" s="4">
        <f t="shared" si="21"/>
        <v>267417.5</v>
      </c>
      <c r="K163" s="4"/>
      <c r="L163" s="7">
        <f t="shared" ref="L163:L194" si="23">IF(J163&gt;0,0,G163)</f>
        <v>0</v>
      </c>
      <c r="M163" s="27" t="str">
        <f t="shared" ref="M163:M194" si="24">IF(J163&gt;0,"Completo","Pendiente")</f>
        <v>Completo</v>
      </c>
      <c r="N163" s="61">
        <v>5145</v>
      </c>
      <c r="O163" s="62">
        <v>46009</v>
      </c>
    </row>
    <row r="164" spans="2:15" ht="54.75" customHeight="1" x14ac:dyDescent="0.3">
      <c r="B164" s="2">
        <v>155</v>
      </c>
      <c r="C164" s="6" t="s">
        <v>433</v>
      </c>
      <c r="D164" s="59" t="s">
        <v>434</v>
      </c>
      <c r="E164" s="30" t="s">
        <v>435</v>
      </c>
      <c r="F164" s="3">
        <v>46009</v>
      </c>
      <c r="G164" s="7">
        <v>1136710.74</v>
      </c>
      <c r="H164" s="3">
        <v>46387</v>
      </c>
      <c r="I164" s="60">
        <f t="shared" si="22"/>
        <v>0</v>
      </c>
      <c r="J164" s="4">
        <f t="shared" si="21"/>
        <v>1136710.74</v>
      </c>
      <c r="K164" s="4"/>
      <c r="L164" s="7">
        <f t="shared" si="23"/>
        <v>0</v>
      </c>
      <c r="M164" s="27" t="str">
        <f t="shared" si="24"/>
        <v>Completo</v>
      </c>
      <c r="N164" s="61">
        <v>5148</v>
      </c>
      <c r="O164" s="62">
        <v>46009</v>
      </c>
    </row>
    <row r="165" spans="2:15" ht="43.5" customHeight="1" x14ac:dyDescent="0.3">
      <c r="B165" s="2">
        <v>156</v>
      </c>
      <c r="C165" s="6" t="s">
        <v>26</v>
      </c>
      <c r="D165" s="59" t="s">
        <v>275</v>
      </c>
      <c r="E165" s="30" t="s">
        <v>276</v>
      </c>
      <c r="F165" s="3">
        <v>46008</v>
      </c>
      <c r="G165" s="7">
        <v>25182768</v>
      </c>
      <c r="H165" s="3">
        <v>46387</v>
      </c>
      <c r="I165" s="60">
        <f t="shared" si="22"/>
        <v>0</v>
      </c>
      <c r="J165" s="4">
        <f t="shared" si="21"/>
        <v>25182768</v>
      </c>
      <c r="K165" s="4"/>
      <c r="L165" s="7">
        <f t="shared" si="23"/>
        <v>0</v>
      </c>
      <c r="M165" s="27" t="str">
        <f t="shared" si="24"/>
        <v>Completo</v>
      </c>
      <c r="N165" s="61">
        <v>5150</v>
      </c>
      <c r="O165" s="62">
        <v>46009</v>
      </c>
    </row>
    <row r="166" spans="2:15" ht="43.5" customHeight="1" x14ac:dyDescent="0.3">
      <c r="B166" s="2">
        <v>157</v>
      </c>
      <c r="C166" s="6" t="s">
        <v>367</v>
      </c>
      <c r="D166" s="59" t="s">
        <v>366</v>
      </c>
      <c r="E166" s="30" t="s">
        <v>368</v>
      </c>
      <c r="F166" s="3">
        <v>46009</v>
      </c>
      <c r="G166" s="7">
        <v>1421458</v>
      </c>
      <c r="H166" s="3">
        <v>46387</v>
      </c>
      <c r="I166" s="60">
        <f t="shared" si="22"/>
        <v>0</v>
      </c>
      <c r="J166" s="4">
        <f t="shared" si="21"/>
        <v>1421458</v>
      </c>
      <c r="K166" s="4"/>
      <c r="L166" s="7">
        <f t="shared" si="23"/>
        <v>0</v>
      </c>
      <c r="M166" s="27" t="str">
        <f t="shared" si="24"/>
        <v>Completo</v>
      </c>
      <c r="N166" s="61">
        <v>5153</v>
      </c>
      <c r="O166" s="62">
        <v>46009</v>
      </c>
    </row>
    <row r="167" spans="2:15" ht="39" customHeight="1" x14ac:dyDescent="0.3">
      <c r="B167" s="2">
        <v>158</v>
      </c>
      <c r="C167" s="6" t="s">
        <v>457</v>
      </c>
      <c r="D167" s="59" t="s">
        <v>355</v>
      </c>
      <c r="E167" s="30" t="s">
        <v>356</v>
      </c>
      <c r="F167" s="3">
        <v>46006</v>
      </c>
      <c r="G167" s="7">
        <v>32450</v>
      </c>
      <c r="H167" s="3">
        <v>46022</v>
      </c>
      <c r="I167" s="60">
        <f t="shared" si="22"/>
        <v>0</v>
      </c>
      <c r="J167" s="4">
        <f t="shared" si="21"/>
        <v>32450</v>
      </c>
      <c r="K167" s="4"/>
      <c r="L167" s="7">
        <f t="shared" si="23"/>
        <v>0</v>
      </c>
      <c r="M167" s="27" t="str">
        <f t="shared" si="24"/>
        <v>Completo</v>
      </c>
      <c r="N167" s="61">
        <v>5159</v>
      </c>
      <c r="O167" s="62">
        <v>46009</v>
      </c>
    </row>
    <row r="168" spans="2:15" ht="45" customHeight="1" x14ac:dyDescent="0.3">
      <c r="B168" s="2">
        <v>159</v>
      </c>
      <c r="C168" s="6" t="s">
        <v>341</v>
      </c>
      <c r="D168" s="59" t="s">
        <v>342</v>
      </c>
      <c r="E168" s="30" t="s">
        <v>285</v>
      </c>
      <c r="F168" s="3">
        <v>45992</v>
      </c>
      <c r="G168" s="7">
        <v>87320</v>
      </c>
      <c r="H168" s="3">
        <v>46387</v>
      </c>
      <c r="I168" s="60">
        <f t="shared" si="22"/>
        <v>0</v>
      </c>
      <c r="J168" s="4">
        <f t="shared" si="21"/>
        <v>87320</v>
      </c>
      <c r="K168" s="4"/>
      <c r="L168" s="7">
        <f t="shared" si="23"/>
        <v>0</v>
      </c>
      <c r="M168" s="27" t="str">
        <f t="shared" si="24"/>
        <v>Completo</v>
      </c>
      <c r="N168" s="61">
        <v>5161</v>
      </c>
      <c r="O168" s="62">
        <v>46009</v>
      </c>
    </row>
    <row r="169" spans="2:15" ht="43.5" customHeight="1" x14ac:dyDescent="0.3">
      <c r="B169" s="2">
        <v>160</v>
      </c>
      <c r="C169" s="6" t="s">
        <v>279</v>
      </c>
      <c r="D169" s="59" t="s">
        <v>278</v>
      </c>
      <c r="E169" s="30" t="s">
        <v>280</v>
      </c>
      <c r="F169" s="3">
        <v>46007</v>
      </c>
      <c r="G169" s="7">
        <v>600030</v>
      </c>
      <c r="H169" s="3">
        <v>46387</v>
      </c>
      <c r="I169" s="60">
        <f t="shared" si="22"/>
        <v>0</v>
      </c>
      <c r="J169" s="4">
        <f t="shared" si="21"/>
        <v>600030</v>
      </c>
      <c r="K169" s="4"/>
      <c r="L169" s="7">
        <f t="shared" si="23"/>
        <v>0</v>
      </c>
      <c r="M169" s="27" t="str">
        <f t="shared" si="24"/>
        <v>Completo</v>
      </c>
      <c r="N169" s="61">
        <v>5164</v>
      </c>
      <c r="O169" s="62">
        <v>46009</v>
      </c>
    </row>
    <row r="170" spans="2:15" ht="43.5" customHeight="1" x14ac:dyDescent="0.3">
      <c r="B170" s="2">
        <v>161</v>
      </c>
      <c r="C170" s="6" t="s">
        <v>195</v>
      </c>
      <c r="D170" s="59" t="s">
        <v>283</v>
      </c>
      <c r="E170" s="30" t="s">
        <v>282</v>
      </c>
      <c r="F170" s="3">
        <v>46007</v>
      </c>
      <c r="G170" s="7">
        <v>14189.5</v>
      </c>
      <c r="H170" s="3">
        <v>46387</v>
      </c>
      <c r="I170" s="60">
        <f t="shared" si="22"/>
        <v>0</v>
      </c>
      <c r="J170" s="4">
        <f t="shared" si="21"/>
        <v>14189.5</v>
      </c>
      <c r="K170" s="4"/>
      <c r="L170" s="7">
        <f t="shared" si="23"/>
        <v>0</v>
      </c>
      <c r="M170" s="27" t="str">
        <f t="shared" si="24"/>
        <v>Completo</v>
      </c>
      <c r="N170" s="61">
        <v>5168</v>
      </c>
      <c r="O170" s="62">
        <v>46009</v>
      </c>
    </row>
    <row r="171" spans="2:15" ht="35.25" customHeight="1" x14ac:dyDescent="0.3">
      <c r="B171" s="2">
        <v>162</v>
      </c>
      <c r="C171" s="6" t="s">
        <v>26</v>
      </c>
      <c r="D171" s="59" t="s">
        <v>343</v>
      </c>
      <c r="E171" s="30" t="s">
        <v>337</v>
      </c>
      <c r="F171" s="3">
        <v>45922</v>
      </c>
      <c r="G171" s="7">
        <v>17159.189999999999</v>
      </c>
      <c r="H171" s="3">
        <v>46387</v>
      </c>
      <c r="I171" s="60">
        <f t="shared" si="22"/>
        <v>0</v>
      </c>
      <c r="J171" s="4">
        <f t="shared" si="21"/>
        <v>17159.189999999999</v>
      </c>
      <c r="K171" s="4"/>
      <c r="L171" s="7">
        <f t="shared" si="23"/>
        <v>0</v>
      </c>
      <c r="M171" s="27" t="str">
        <f t="shared" si="24"/>
        <v>Completo</v>
      </c>
      <c r="N171" s="61">
        <v>5170</v>
      </c>
      <c r="O171" s="62">
        <v>46009</v>
      </c>
    </row>
    <row r="172" spans="2:15" ht="39" customHeight="1" x14ac:dyDescent="0.3">
      <c r="B172" s="2">
        <v>163</v>
      </c>
      <c r="C172" s="6" t="s">
        <v>26</v>
      </c>
      <c r="D172" s="59" t="s">
        <v>344</v>
      </c>
      <c r="E172" s="30" t="s">
        <v>338</v>
      </c>
      <c r="F172" s="3">
        <v>45982</v>
      </c>
      <c r="G172" s="7">
        <v>26607.18</v>
      </c>
      <c r="H172" s="3">
        <v>46387</v>
      </c>
      <c r="I172" s="60">
        <f t="shared" si="22"/>
        <v>0</v>
      </c>
      <c r="J172" s="4">
        <f t="shared" si="21"/>
        <v>26607.18</v>
      </c>
      <c r="K172" s="4"/>
      <c r="L172" s="7">
        <f t="shared" si="23"/>
        <v>0</v>
      </c>
      <c r="M172" s="27" t="str">
        <f t="shared" si="24"/>
        <v>Completo</v>
      </c>
      <c r="N172" s="61">
        <v>5170</v>
      </c>
      <c r="O172" s="62">
        <v>46009</v>
      </c>
    </row>
    <row r="173" spans="2:15" ht="33" customHeight="1" x14ac:dyDescent="0.3">
      <c r="B173" s="2">
        <v>164</v>
      </c>
      <c r="C173" s="6" t="s">
        <v>26</v>
      </c>
      <c r="D173" s="59" t="s">
        <v>345</v>
      </c>
      <c r="E173" s="30" t="s">
        <v>339</v>
      </c>
      <c r="F173" s="3">
        <v>45992</v>
      </c>
      <c r="G173" s="7">
        <v>198886.2</v>
      </c>
      <c r="H173" s="3">
        <v>46387</v>
      </c>
      <c r="I173" s="60">
        <f t="shared" si="22"/>
        <v>0</v>
      </c>
      <c r="J173" s="4">
        <f t="shared" ref="J173:J204" si="25">IF(N173&gt;0,G173,0)</f>
        <v>198886.2</v>
      </c>
      <c r="K173" s="4"/>
      <c r="L173" s="7">
        <f t="shared" si="23"/>
        <v>0</v>
      </c>
      <c r="M173" s="27" t="str">
        <f t="shared" si="24"/>
        <v>Completo</v>
      </c>
      <c r="N173" s="61">
        <v>5170</v>
      </c>
      <c r="O173" s="62">
        <v>46009</v>
      </c>
    </row>
    <row r="174" spans="2:15" ht="36.75" customHeight="1" x14ac:dyDescent="0.3">
      <c r="B174" s="2">
        <v>165</v>
      </c>
      <c r="C174" s="6" t="s">
        <v>26</v>
      </c>
      <c r="D174" s="59" t="s">
        <v>346</v>
      </c>
      <c r="E174" s="30" t="s">
        <v>340</v>
      </c>
      <c r="F174" s="3">
        <v>46000</v>
      </c>
      <c r="G174" s="7">
        <v>175382.59</v>
      </c>
      <c r="H174" s="3">
        <v>46387</v>
      </c>
      <c r="I174" s="60">
        <f t="shared" si="22"/>
        <v>0</v>
      </c>
      <c r="J174" s="4">
        <f t="shared" si="25"/>
        <v>175382.59</v>
      </c>
      <c r="K174" s="4"/>
      <c r="L174" s="7">
        <f t="shared" si="23"/>
        <v>0</v>
      </c>
      <c r="M174" s="27" t="str">
        <f t="shared" si="24"/>
        <v>Completo</v>
      </c>
      <c r="N174" s="61">
        <v>5170</v>
      </c>
      <c r="O174" s="62">
        <v>46009</v>
      </c>
    </row>
    <row r="175" spans="2:15" ht="64.5" customHeight="1" x14ac:dyDescent="0.3">
      <c r="B175" s="2">
        <v>166</v>
      </c>
      <c r="C175" s="6" t="s">
        <v>146</v>
      </c>
      <c r="D175" s="59" t="s">
        <v>284</v>
      </c>
      <c r="E175" s="30" t="s">
        <v>285</v>
      </c>
      <c r="F175" s="3">
        <v>45999</v>
      </c>
      <c r="G175" s="7">
        <v>5841</v>
      </c>
      <c r="H175" s="3">
        <v>46387</v>
      </c>
      <c r="I175" s="60">
        <f t="shared" si="22"/>
        <v>0</v>
      </c>
      <c r="J175" s="4">
        <f t="shared" si="25"/>
        <v>5841</v>
      </c>
      <c r="K175" s="4"/>
      <c r="L175" s="7">
        <f t="shared" si="23"/>
        <v>0</v>
      </c>
      <c r="M175" s="27" t="str">
        <f t="shared" si="24"/>
        <v>Completo</v>
      </c>
      <c r="N175" s="61">
        <v>5172</v>
      </c>
      <c r="O175" s="62">
        <v>46009</v>
      </c>
    </row>
    <row r="176" spans="2:15" ht="43.5" customHeight="1" x14ac:dyDescent="0.3">
      <c r="B176" s="2">
        <v>167</v>
      </c>
      <c r="C176" s="6" t="s">
        <v>241</v>
      </c>
      <c r="D176" s="59" t="s">
        <v>260</v>
      </c>
      <c r="E176" s="30" t="s">
        <v>242</v>
      </c>
      <c r="F176" s="3">
        <v>45994</v>
      </c>
      <c r="G176" s="7">
        <v>36876.839999999997</v>
      </c>
      <c r="H176" s="3">
        <v>46387</v>
      </c>
      <c r="I176" s="60">
        <f t="shared" si="22"/>
        <v>0</v>
      </c>
      <c r="J176" s="4">
        <f t="shared" si="25"/>
        <v>36876.839999999997</v>
      </c>
      <c r="K176" s="4"/>
      <c r="L176" s="7">
        <f t="shared" si="23"/>
        <v>0</v>
      </c>
      <c r="M176" s="27" t="str">
        <f t="shared" si="24"/>
        <v>Completo</v>
      </c>
      <c r="N176" s="61">
        <v>5174</v>
      </c>
      <c r="O176" s="62">
        <v>46009</v>
      </c>
    </row>
    <row r="177" spans="2:15" ht="43.5" customHeight="1" x14ac:dyDescent="0.3">
      <c r="B177" s="2">
        <v>168</v>
      </c>
      <c r="C177" s="6" t="s">
        <v>241</v>
      </c>
      <c r="D177" s="59" t="s">
        <v>261</v>
      </c>
      <c r="E177" s="30" t="s">
        <v>243</v>
      </c>
      <c r="F177" s="3">
        <v>45994</v>
      </c>
      <c r="G177" s="7">
        <v>12803</v>
      </c>
      <c r="H177" s="3">
        <v>46387</v>
      </c>
      <c r="I177" s="60">
        <f t="shared" si="22"/>
        <v>0</v>
      </c>
      <c r="J177" s="4">
        <f t="shared" si="25"/>
        <v>12803</v>
      </c>
      <c r="K177" s="4"/>
      <c r="L177" s="7">
        <f t="shared" si="23"/>
        <v>0</v>
      </c>
      <c r="M177" s="27" t="str">
        <f t="shared" si="24"/>
        <v>Completo</v>
      </c>
      <c r="N177" s="61">
        <v>5174</v>
      </c>
      <c r="O177" s="62">
        <v>46009</v>
      </c>
    </row>
    <row r="178" spans="2:15" ht="35.25" customHeight="1" x14ac:dyDescent="0.3">
      <c r="B178" s="2">
        <v>169</v>
      </c>
      <c r="C178" s="6" t="s">
        <v>241</v>
      </c>
      <c r="D178" s="59" t="s">
        <v>262</v>
      </c>
      <c r="E178" s="30" t="s">
        <v>244</v>
      </c>
      <c r="F178" s="3">
        <v>45994</v>
      </c>
      <c r="G178" s="7">
        <v>31612.98</v>
      </c>
      <c r="H178" s="3">
        <v>46387</v>
      </c>
      <c r="I178" s="60">
        <f t="shared" si="22"/>
        <v>0</v>
      </c>
      <c r="J178" s="4">
        <f t="shared" si="25"/>
        <v>31612.98</v>
      </c>
      <c r="K178" s="4"/>
      <c r="L178" s="7">
        <f t="shared" si="23"/>
        <v>0</v>
      </c>
      <c r="M178" s="27" t="str">
        <f t="shared" si="24"/>
        <v>Completo</v>
      </c>
      <c r="N178" s="61">
        <v>5174</v>
      </c>
      <c r="O178" s="62">
        <v>46009</v>
      </c>
    </row>
    <row r="179" spans="2:15" ht="35.25" customHeight="1" x14ac:dyDescent="0.3">
      <c r="B179" s="2">
        <v>170</v>
      </c>
      <c r="C179" s="6" t="s">
        <v>241</v>
      </c>
      <c r="D179" s="59" t="s">
        <v>263</v>
      </c>
      <c r="E179" s="30" t="s">
        <v>245</v>
      </c>
      <c r="F179" s="3">
        <v>45994</v>
      </c>
      <c r="G179" s="7">
        <v>15185.05</v>
      </c>
      <c r="H179" s="3">
        <v>46387</v>
      </c>
      <c r="I179" s="60">
        <f t="shared" si="22"/>
        <v>0</v>
      </c>
      <c r="J179" s="4">
        <f t="shared" si="25"/>
        <v>15185.05</v>
      </c>
      <c r="K179" s="4"/>
      <c r="L179" s="7">
        <f t="shared" si="23"/>
        <v>0</v>
      </c>
      <c r="M179" s="27" t="str">
        <f t="shared" si="24"/>
        <v>Completo</v>
      </c>
      <c r="N179" s="61">
        <v>5174</v>
      </c>
      <c r="O179" s="62">
        <v>46009</v>
      </c>
    </row>
    <row r="180" spans="2:15" ht="33" customHeight="1" x14ac:dyDescent="0.3">
      <c r="B180" s="2">
        <v>171</v>
      </c>
      <c r="C180" s="6" t="s">
        <v>241</v>
      </c>
      <c r="D180" s="59" t="s">
        <v>264</v>
      </c>
      <c r="E180" s="30" t="s">
        <v>246</v>
      </c>
      <c r="F180" s="3">
        <v>45994</v>
      </c>
      <c r="G180" s="7">
        <v>11843.77</v>
      </c>
      <c r="H180" s="3">
        <v>46387</v>
      </c>
      <c r="I180" s="60">
        <f t="shared" si="22"/>
        <v>0</v>
      </c>
      <c r="J180" s="4">
        <f t="shared" si="25"/>
        <v>11843.77</v>
      </c>
      <c r="K180" s="4"/>
      <c r="L180" s="7">
        <f t="shared" si="23"/>
        <v>0</v>
      </c>
      <c r="M180" s="27" t="str">
        <f t="shared" si="24"/>
        <v>Completo</v>
      </c>
      <c r="N180" s="61">
        <v>5174</v>
      </c>
      <c r="O180" s="62">
        <v>46009</v>
      </c>
    </row>
    <row r="181" spans="2:15" ht="35.25" customHeight="1" x14ac:dyDescent="0.3">
      <c r="B181" s="2">
        <v>172</v>
      </c>
      <c r="C181" s="6" t="s">
        <v>241</v>
      </c>
      <c r="D181" s="59" t="s">
        <v>265</v>
      </c>
      <c r="E181" s="30" t="s">
        <v>247</v>
      </c>
      <c r="F181" s="3">
        <v>45994</v>
      </c>
      <c r="G181" s="7">
        <v>11843.77</v>
      </c>
      <c r="H181" s="3">
        <v>46387</v>
      </c>
      <c r="I181" s="60">
        <f t="shared" si="22"/>
        <v>0</v>
      </c>
      <c r="J181" s="4">
        <f t="shared" si="25"/>
        <v>11843.77</v>
      </c>
      <c r="K181" s="4"/>
      <c r="L181" s="7">
        <f t="shared" si="23"/>
        <v>0</v>
      </c>
      <c r="M181" s="27" t="str">
        <f t="shared" si="24"/>
        <v>Completo</v>
      </c>
      <c r="N181" s="61">
        <v>5174</v>
      </c>
      <c r="O181" s="62">
        <v>46009</v>
      </c>
    </row>
    <row r="182" spans="2:15" ht="37.5" customHeight="1" x14ac:dyDescent="0.3">
      <c r="B182" s="2">
        <v>173</v>
      </c>
      <c r="C182" s="6" t="s">
        <v>241</v>
      </c>
      <c r="D182" s="59" t="s">
        <v>259</v>
      </c>
      <c r="E182" s="30" t="s">
        <v>248</v>
      </c>
      <c r="F182" s="3">
        <v>45995</v>
      </c>
      <c r="G182" s="7">
        <v>58455.97</v>
      </c>
      <c r="H182" s="3">
        <v>46387</v>
      </c>
      <c r="I182" s="60">
        <f t="shared" si="22"/>
        <v>0</v>
      </c>
      <c r="J182" s="4">
        <f t="shared" si="25"/>
        <v>58455.97</v>
      </c>
      <c r="K182" s="4"/>
      <c r="L182" s="7">
        <f t="shared" si="23"/>
        <v>0</v>
      </c>
      <c r="M182" s="27" t="str">
        <f t="shared" si="24"/>
        <v>Completo</v>
      </c>
      <c r="N182" s="61">
        <v>5174</v>
      </c>
      <c r="O182" s="62">
        <v>46009</v>
      </c>
    </row>
    <row r="183" spans="2:15" ht="39" customHeight="1" x14ac:dyDescent="0.3">
      <c r="B183" s="2">
        <v>174</v>
      </c>
      <c r="C183" s="6" t="s">
        <v>241</v>
      </c>
      <c r="D183" s="59" t="s">
        <v>259</v>
      </c>
      <c r="E183" s="30" t="s">
        <v>250</v>
      </c>
      <c r="F183" s="3">
        <v>45995</v>
      </c>
      <c r="G183" s="7">
        <v>10994.17</v>
      </c>
      <c r="H183" s="3">
        <v>46387</v>
      </c>
      <c r="I183" s="60">
        <f t="shared" si="22"/>
        <v>0</v>
      </c>
      <c r="J183" s="4">
        <f t="shared" si="25"/>
        <v>10994.17</v>
      </c>
      <c r="K183" s="4"/>
      <c r="L183" s="7">
        <f t="shared" si="23"/>
        <v>0</v>
      </c>
      <c r="M183" s="27" t="str">
        <f t="shared" si="24"/>
        <v>Completo</v>
      </c>
      <c r="N183" s="61">
        <v>5174</v>
      </c>
      <c r="O183" s="62">
        <v>46009</v>
      </c>
    </row>
    <row r="184" spans="2:15" ht="45" customHeight="1" x14ac:dyDescent="0.3">
      <c r="B184" s="2">
        <v>175</v>
      </c>
      <c r="C184" s="6" t="s">
        <v>241</v>
      </c>
      <c r="D184" s="59" t="s">
        <v>259</v>
      </c>
      <c r="E184" s="30" t="s">
        <v>251</v>
      </c>
      <c r="F184" s="3">
        <v>45995</v>
      </c>
      <c r="G184" s="7">
        <v>17986.560000000001</v>
      </c>
      <c r="H184" s="3">
        <v>46387</v>
      </c>
      <c r="I184" s="60">
        <f t="shared" si="22"/>
        <v>0</v>
      </c>
      <c r="J184" s="4">
        <f t="shared" si="25"/>
        <v>17986.560000000001</v>
      </c>
      <c r="K184" s="4"/>
      <c r="L184" s="7">
        <f t="shared" si="23"/>
        <v>0</v>
      </c>
      <c r="M184" s="27" t="str">
        <f t="shared" si="24"/>
        <v>Completo</v>
      </c>
      <c r="N184" s="61">
        <v>5174</v>
      </c>
      <c r="O184" s="62">
        <v>46009</v>
      </c>
    </row>
    <row r="185" spans="2:15" ht="30.75" customHeight="1" x14ac:dyDescent="0.3">
      <c r="B185" s="2">
        <v>176</v>
      </c>
      <c r="C185" s="6" t="s">
        <v>241</v>
      </c>
      <c r="D185" s="59" t="s">
        <v>259</v>
      </c>
      <c r="E185" s="30" t="s">
        <v>252</v>
      </c>
      <c r="F185" s="3">
        <v>45995</v>
      </c>
      <c r="G185" s="7">
        <v>45282.32</v>
      </c>
      <c r="H185" s="3">
        <v>46387</v>
      </c>
      <c r="I185" s="60">
        <f t="shared" si="22"/>
        <v>0</v>
      </c>
      <c r="J185" s="4">
        <f t="shared" si="25"/>
        <v>45282.32</v>
      </c>
      <c r="K185" s="4"/>
      <c r="L185" s="7">
        <f t="shared" si="23"/>
        <v>0</v>
      </c>
      <c r="M185" s="27" t="str">
        <f t="shared" si="24"/>
        <v>Completo</v>
      </c>
      <c r="N185" s="61">
        <v>5174</v>
      </c>
      <c r="O185" s="62">
        <v>46009</v>
      </c>
    </row>
    <row r="186" spans="2:15" ht="43.5" customHeight="1" x14ac:dyDescent="0.3">
      <c r="B186" s="2">
        <v>177</v>
      </c>
      <c r="C186" s="6" t="s">
        <v>241</v>
      </c>
      <c r="D186" s="59" t="s">
        <v>259</v>
      </c>
      <c r="E186" s="30" t="s">
        <v>253</v>
      </c>
      <c r="F186" s="3">
        <v>45995</v>
      </c>
      <c r="G186" s="7">
        <v>12262.88</v>
      </c>
      <c r="H186" s="3">
        <v>46387</v>
      </c>
      <c r="I186" s="60">
        <f t="shared" si="22"/>
        <v>0</v>
      </c>
      <c r="J186" s="4">
        <f t="shared" si="25"/>
        <v>12262.88</v>
      </c>
      <c r="K186" s="4"/>
      <c r="L186" s="7">
        <f t="shared" si="23"/>
        <v>0</v>
      </c>
      <c r="M186" s="27" t="str">
        <f t="shared" si="24"/>
        <v>Completo</v>
      </c>
      <c r="N186" s="61">
        <v>5174</v>
      </c>
      <c r="O186" s="62">
        <v>46009</v>
      </c>
    </row>
    <row r="187" spans="2:15" ht="43.5" customHeight="1" x14ac:dyDescent="0.3">
      <c r="B187" s="2">
        <v>178</v>
      </c>
      <c r="C187" s="6" t="s">
        <v>241</v>
      </c>
      <c r="D187" s="59" t="s">
        <v>259</v>
      </c>
      <c r="E187" s="30" t="s">
        <v>254</v>
      </c>
      <c r="F187" s="3">
        <v>45995</v>
      </c>
      <c r="G187" s="7">
        <v>18779.849999999999</v>
      </c>
      <c r="H187" s="3">
        <v>46387</v>
      </c>
      <c r="I187" s="60">
        <f t="shared" si="22"/>
        <v>0</v>
      </c>
      <c r="J187" s="4">
        <f t="shared" si="25"/>
        <v>18779.849999999999</v>
      </c>
      <c r="K187" s="4"/>
      <c r="L187" s="7">
        <f t="shared" si="23"/>
        <v>0</v>
      </c>
      <c r="M187" s="27" t="str">
        <f t="shared" si="24"/>
        <v>Completo</v>
      </c>
      <c r="N187" s="61">
        <v>5174</v>
      </c>
      <c r="O187" s="62">
        <v>46009</v>
      </c>
    </row>
    <row r="188" spans="2:15" ht="30" customHeight="1" x14ac:dyDescent="0.3">
      <c r="B188" s="2">
        <v>179</v>
      </c>
      <c r="C188" s="6" t="s">
        <v>241</v>
      </c>
      <c r="D188" s="59" t="s">
        <v>259</v>
      </c>
      <c r="E188" s="30" t="s">
        <v>255</v>
      </c>
      <c r="F188" s="3">
        <v>45995</v>
      </c>
      <c r="G188" s="7">
        <v>31612.98</v>
      </c>
      <c r="H188" s="3">
        <v>46387</v>
      </c>
      <c r="I188" s="60">
        <f t="shared" si="22"/>
        <v>0</v>
      </c>
      <c r="J188" s="4">
        <f t="shared" si="25"/>
        <v>31612.98</v>
      </c>
      <c r="K188" s="4"/>
      <c r="L188" s="7">
        <f t="shared" si="23"/>
        <v>0</v>
      </c>
      <c r="M188" s="27" t="str">
        <f t="shared" si="24"/>
        <v>Completo</v>
      </c>
      <c r="N188" s="61">
        <v>5174</v>
      </c>
      <c r="O188" s="62">
        <v>46009</v>
      </c>
    </row>
    <row r="189" spans="2:15" ht="30" customHeight="1" x14ac:dyDescent="0.3">
      <c r="B189" s="2">
        <v>180</v>
      </c>
      <c r="C189" s="6" t="s">
        <v>241</v>
      </c>
      <c r="D189" s="59" t="s">
        <v>259</v>
      </c>
      <c r="E189" s="30" t="s">
        <v>256</v>
      </c>
      <c r="F189" s="3">
        <v>45995</v>
      </c>
      <c r="G189" s="7">
        <v>49749.77</v>
      </c>
      <c r="H189" s="3">
        <v>46387</v>
      </c>
      <c r="I189" s="60">
        <f t="shared" si="22"/>
        <v>0</v>
      </c>
      <c r="J189" s="4">
        <f t="shared" si="25"/>
        <v>49749.77</v>
      </c>
      <c r="K189" s="4"/>
      <c r="L189" s="7">
        <f t="shared" si="23"/>
        <v>0</v>
      </c>
      <c r="M189" s="27" t="str">
        <f t="shared" si="24"/>
        <v>Completo</v>
      </c>
      <c r="N189" s="61">
        <v>5174</v>
      </c>
      <c r="O189" s="62">
        <v>46009</v>
      </c>
    </row>
    <row r="190" spans="2:15" ht="36.75" customHeight="1" x14ac:dyDescent="0.3">
      <c r="B190" s="2">
        <v>181</v>
      </c>
      <c r="C190" s="6" t="s">
        <v>241</v>
      </c>
      <c r="D190" s="59" t="s">
        <v>259</v>
      </c>
      <c r="E190" s="30" t="s">
        <v>257</v>
      </c>
      <c r="F190" s="3">
        <v>45996</v>
      </c>
      <c r="G190" s="7">
        <v>10994.73</v>
      </c>
      <c r="H190" s="3">
        <v>46387</v>
      </c>
      <c r="I190" s="60">
        <f t="shared" si="22"/>
        <v>0</v>
      </c>
      <c r="J190" s="4">
        <f t="shared" si="25"/>
        <v>10994.73</v>
      </c>
      <c r="K190" s="4"/>
      <c r="L190" s="7">
        <f t="shared" si="23"/>
        <v>0</v>
      </c>
      <c r="M190" s="27" t="str">
        <f t="shared" si="24"/>
        <v>Completo</v>
      </c>
      <c r="N190" s="61">
        <v>5174</v>
      </c>
      <c r="O190" s="62">
        <v>46009</v>
      </c>
    </row>
    <row r="191" spans="2:15" ht="43.5" customHeight="1" x14ac:dyDescent="0.3">
      <c r="B191" s="2">
        <v>182</v>
      </c>
      <c r="C191" s="6" t="s">
        <v>241</v>
      </c>
      <c r="D191" s="59" t="s">
        <v>259</v>
      </c>
      <c r="E191" s="30" t="s">
        <v>258</v>
      </c>
      <c r="F191" s="3">
        <v>45996</v>
      </c>
      <c r="G191" s="7">
        <v>19430.41</v>
      </c>
      <c r="H191" s="3">
        <v>46387</v>
      </c>
      <c r="I191" s="60">
        <f t="shared" si="22"/>
        <v>0</v>
      </c>
      <c r="J191" s="4">
        <f t="shared" si="25"/>
        <v>19430.41</v>
      </c>
      <c r="K191" s="4"/>
      <c r="L191" s="7">
        <f t="shared" si="23"/>
        <v>0</v>
      </c>
      <c r="M191" s="27" t="str">
        <f t="shared" si="24"/>
        <v>Completo</v>
      </c>
      <c r="N191" s="61">
        <v>5174</v>
      </c>
      <c r="O191" s="62">
        <v>46009</v>
      </c>
    </row>
    <row r="192" spans="2:15" ht="48" customHeight="1" x14ac:dyDescent="0.3">
      <c r="B192" s="2">
        <v>183</v>
      </c>
      <c r="C192" s="6" t="s">
        <v>186</v>
      </c>
      <c r="D192" s="59" t="s">
        <v>286</v>
      </c>
      <c r="E192" s="30" t="s">
        <v>287</v>
      </c>
      <c r="F192" s="3">
        <v>46009</v>
      </c>
      <c r="G192" s="7">
        <v>47069.09</v>
      </c>
      <c r="H192" s="3">
        <v>46022</v>
      </c>
      <c r="I192" s="60">
        <f t="shared" si="22"/>
        <v>0</v>
      </c>
      <c r="J192" s="4">
        <f t="shared" si="25"/>
        <v>47069.09</v>
      </c>
      <c r="K192" s="4"/>
      <c r="L192" s="7">
        <f t="shared" si="23"/>
        <v>0</v>
      </c>
      <c r="M192" s="27" t="str">
        <f t="shared" si="24"/>
        <v>Completo</v>
      </c>
      <c r="N192" s="61">
        <v>5177</v>
      </c>
      <c r="O192" s="62">
        <v>46009</v>
      </c>
    </row>
    <row r="193" spans="2:15" ht="36.75" customHeight="1" x14ac:dyDescent="0.3">
      <c r="B193" s="2">
        <v>184</v>
      </c>
      <c r="C193" s="6" t="s">
        <v>241</v>
      </c>
      <c r="D193" s="59" t="s">
        <v>259</v>
      </c>
      <c r="E193" s="30" t="s">
        <v>249</v>
      </c>
      <c r="F193" s="3">
        <v>45995</v>
      </c>
      <c r="G193" s="7">
        <v>12677.29</v>
      </c>
      <c r="H193" s="3">
        <v>46387</v>
      </c>
      <c r="I193" s="60">
        <f t="shared" si="22"/>
        <v>0</v>
      </c>
      <c r="J193" s="4">
        <f t="shared" si="25"/>
        <v>12677.29</v>
      </c>
      <c r="K193" s="4"/>
      <c r="L193" s="7">
        <f t="shared" si="23"/>
        <v>0</v>
      </c>
      <c r="M193" s="27" t="str">
        <f t="shared" si="24"/>
        <v>Completo</v>
      </c>
      <c r="N193" s="61">
        <v>5180</v>
      </c>
      <c r="O193" s="62">
        <v>46009</v>
      </c>
    </row>
    <row r="194" spans="2:15" ht="42" customHeight="1" x14ac:dyDescent="0.3">
      <c r="B194" s="2">
        <v>185</v>
      </c>
      <c r="C194" s="6" t="s">
        <v>241</v>
      </c>
      <c r="D194" s="59" t="s">
        <v>496</v>
      </c>
      <c r="E194" s="30" t="s">
        <v>498</v>
      </c>
      <c r="F194" s="3">
        <v>46000</v>
      </c>
      <c r="G194" s="7">
        <v>10994.73</v>
      </c>
      <c r="H194" s="3">
        <v>46387</v>
      </c>
      <c r="I194" s="60">
        <f t="shared" si="22"/>
        <v>0</v>
      </c>
      <c r="J194" s="4">
        <f t="shared" si="25"/>
        <v>10994.73</v>
      </c>
      <c r="K194" s="4"/>
      <c r="L194" s="7">
        <f t="shared" si="23"/>
        <v>0</v>
      </c>
      <c r="M194" s="27" t="str">
        <f t="shared" si="24"/>
        <v>Completo</v>
      </c>
      <c r="N194" s="61">
        <v>5180</v>
      </c>
      <c r="O194" s="62">
        <v>46009</v>
      </c>
    </row>
    <row r="195" spans="2:15" ht="41.25" customHeight="1" x14ac:dyDescent="0.3">
      <c r="B195" s="2">
        <v>186</v>
      </c>
      <c r="C195" s="6" t="s">
        <v>241</v>
      </c>
      <c r="D195" s="59" t="s">
        <v>497</v>
      </c>
      <c r="E195" s="30" t="s">
        <v>499</v>
      </c>
      <c r="F195" s="3">
        <v>46001</v>
      </c>
      <c r="G195" s="7">
        <v>15660.89</v>
      </c>
      <c r="H195" s="3">
        <v>46387</v>
      </c>
      <c r="I195" s="60">
        <f t="shared" ref="I195:I222" si="26">+J195-G195+L195</f>
        <v>0</v>
      </c>
      <c r="J195" s="4">
        <f t="shared" si="25"/>
        <v>15660.89</v>
      </c>
      <c r="K195" s="4"/>
      <c r="L195" s="7">
        <f t="shared" ref="L195:L223" si="27">IF(J195&gt;0,0,G195)</f>
        <v>0</v>
      </c>
      <c r="M195" s="27" t="str">
        <f t="shared" ref="M195:M223" si="28">IF(J195&gt;0,"Completo","Pendiente")</f>
        <v>Completo</v>
      </c>
      <c r="N195" s="61">
        <v>5180</v>
      </c>
      <c r="O195" s="62">
        <v>46009</v>
      </c>
    </row>
    <row r="196" spans="2:15" ht="31.5" customHeight="1" x14ac:dyDescent="0.3">
      <c r="B196" s="2">
        <v>187</v>
      </c>
      <c r="C196" s="6" t="s">
        <v>26</v>
      </c>
      <c r="D196" s="59" t="s">
        <v>300</v>
      </c>
      <c r="E196" s="30" t="s">
        <v>289</v>
      </c>
      <c r="F196" s="3">
        <v>45925</v>
      </c>
      <c r="G196" s="7">
        <v>16412.23</v>
      </c>
      <c r="H196" s="3">
        <v>46387</v>
      </c>
      <c r="I196" s="60">
        <f t="shared" si="26"/>
        <v>0</v>
      </c>
      <c r="J196" s="4">
        <f t="shared" si="25"/>
        <v>16412.23</v>
      </c>
      <c r="K196" s="4"/>
      <c r="L196" s="7">
        <f t="shared" si="27"/>
        <v>0</v>
      </c>
      <c r="M196" s="27" t="str">
        <f t="shared" si="28"/>
        <v>Completo</v>
      </c>
      <c r="N196" s="61">
        <v>5182</v>
      </c>
      <c r="O196" s="62">
        <v>46009</v>
      </c>
    </row>
    <row r="197" spans="2:15" ht="33.75" customHeight="1" x14ac:dyDescent="0.3">
      <c r="B197" s="2">
        <v>188</v>
      </c>
      <c r="C197" s="6" t="s">
        <v>26</v>
      </c>
      <c r="D197" s="59" t="s">
        <v>301</v>
      </c>
      <c r="E197" s="30" t="s">
        <v>290</v>
      </c>
      <c r="F197" s="3">
        <v>45996</v>
      </c>
      <c r="G197" s="7">
        <v>17775.13</v>
      </c>
      <c r="H197" s="3">
        <v>46387</v>
      </c>
      <c r="I197" s="60">
        <f t="shared" si="26"/>
        <v>0</v>
      </c>
      <c r="J197" s="4">
        <f t="shared" si="25"/>
        <v>17775.13</v>
      </c>
      <c r="K197" s="4"/>
      <c r="L197" s="7">
        <f t="shared" si="27"/>
        <v>0</v>
      </c>
      <c r="M197" s="27" t="str">
        <f t="shared" si="28"/>
        <v>Completo</v>
      </c>
      <c r="N197" s="61">
        <v>5182</v>
      </c>
      <c r="O197" s="62">
        <v>46009</v>
      </c>
    </row>
    <row r="198" spans="2:15" ht="43.5" customHeight="1" x14ac:dyDescent="0.3">
      <c r="B198" s="2">
        <v>189</v>
      </c>
      <c r="C198" s="6" t="s">
        <v>26</v>
      </c>
      <c r="D198" s="59" t="s">
        <v>302</v>
      </c>
      <c r="E198" s="30" t="s">
        <v>291</v>
      </c>
      <c r="F198" s="3">
        <v>45999</v>
      </c>
      <c r="G198" s="7">
        <v>14660.96</v>
      </c>
      <c r="H198" s="3">
        <v>46387</v>
      </c>
      <c r="I198" s="60">
        <f t="shared" si="26"/>
        <v>0</v>
      </c>
      <c r="J198" s="4">
        <f t="shared" si="25"/>
        <v>14660.96</v>
      </c>
      <c r="K198" s="4"/>
      <c r="L198" s="7">
        <f t="shared" si="27"/>
        <v>0</v>
      </c>
      <c r="M198" s="27" t="str">
        <f t="shared" si="28"/>
        <v>Completo</v>
      </c>
      <c r="N198" s="61">
        <v>5182</v>
      </c>
      <c r="O198" s="62">
        <v>46009</v>
      </c>
    </row>
    <row r="199" spans="2:15" ht="29.25" customHeight="1" x14ac:dyDescent="0.3">
      <c r="B199" s="2">
        <v>190</v>
      </c>
      <c r="C199" s="6" t="s">
        <v>26</v>
      </c>
      <c r="D199" s="59" t="s">
        <v>303</v>
      </c>
      <c r="E199" s="30" t="s">
        <v>292</v>
      </c>
      <c r="F199" s="3">
        <v>45999</v>
      </c>
      <c r="G199" s="7">
        <v>25374.33</v>
      </c>
      <c r="H199" s="3">
        <v>46387</v>
      </c>
      <c r="I199" s="60">
        <f t="shared" si="26"/>
        <v>0</v>
      </c>
      <c r="J199" s="4">
        <f t="shared" si="25"/>
        <v>25374.33</v>
      </c>
      <c r="K199" s="4"/>
      <c r="L199" s="7">
        <f t="shared" si="27"/>
        <v>0</v>
      </c>
      <c r="M199" s="27" t="str">
        <f t="shared" si="28"/>
        <v>Completo</v>
      </c>
      <c r="N199" s="61">
        <v>5182</v>
      </c>
      <c r="O199" s="62">
        <v>46009</v>
      </c>
    </row>
    <row r="200" spans="2:15" ht="27.75" customHeight="1" x14ac:dyDescent="0.3">
      <c r="B200" s="2">
        <v>191</v>
      </c>
      <c r="C200" s="6" t="s">
        <v>26</v>
      </c>
      <c r="D200" s="59" t="s">
        <v>304</v>
      </c>
      <c r="E200" s="30" t="s">
        <v>293</v>
      </c>
      <c r="F200" s="3">
        <v>45999</v>
      </c>
      <c r="G200" s="7">
        <v>22260.16</v>
      </c>
      <c r="H200" s="3">
        <v>46387</v>
      </c>
      <c r="I200" s="60">
        <f t="shared" si="26"/>
        <v>0</v>
      </c>
      <c r="J200" s="4">
        <f t="shared" si="25"/>
        <v>22260.16</v>
      </c>
      <c r="K200" s="4"/>
      <c r="L200" s="7">
        <f t="shared" si="27"/>
        <v>0</v>
      </c>
      <c r="M200" s="27" t="str">
        <f t="shared" si="28"/>
        <v>Completo</v>
      </c>
      <c r="N200" s="61">
        <v>5182</v>
      </c>
      <c r="O200" s="62">
        <v>46009</v>
      </c>
    </row>
    <row r="201" spans="2:15" ht="43.5" customHeight="1" x14ac:dyDescent="0.3">
      <c r="B201" s="2">
        <v>192</v>
      </c>
      <c r="C201" s="6" t="s">
        <v>26</v>
      </c>
      <c r="D201" s="59" t="s">
        <v>305</v>
      </c>
      <c r="E201" s="30" t="s">
        <v>294</v>
      </c>
      <c r="F201" s="3">
        <v>45999</v>
      </c>
      <c r="G201" s="7">
        <v>22260.16</v>
      </c>
      <c r="H201" s="3">
        <v>46387</v>
      </c>
      <c r="I201" s="60">
        <f t="shared" si="26"/>
        <v>0</v>
      </c>
      <c r="J201" s="4">
        <f t="shared" si="25"/>
        <v>22260.16</v>
      </c>
      <c r="K201" s="4"/>
      <c r="L201" s="7">
        <f t="shared" si="27"/>
        <v>0</v>
      </c>
      <c r="M201" s="27" t="str">
        <f t="shared" si="28"/>
        <v>Completo</v>
      </c>
      <c r="N201" s="61">
        <v>5182</v>
      </c>
      <c r="O201" s="62">
        <v>46009</v>
      </c>
    </row>
    <row r="202" spans="2:15" ht="33" customHeight="1" x14ac:dyDescent="0.3">
      <c r="B202" s="2">
        <v>193</v>
      </c>
      <c r="C202" s="6" t="s">
        <v>26</v>
      </c>
      <c r="D202" s="59" t="s">
        <v>306</v>
      </c>
      <c r="E202" s="30" t="s">
        <v>295</v>
      </c>
      <c r="F202" s="3">
        <v>45999</v>
      </c>
      <c r="G202" s="7">
        <v>22260.16</v>
      </c>
      <c r="H202" s="3">
        <v>46387</v>
      </c>
      <c r="I202" s="60">
        <f t="shared" si="26"/>
        <v>0</v>
      </c>
      <c r="J202" s="4">
        <f t="shared" si="25"/>
        <v>22260.16</v>
      </c>
      <c r="K202" s="4"/>
      <c r="L202" s="7">
        <f t="shared" si="27"/>
        <v>0</v>
      </c>
      <c r="M202" s="27" t="str">
        <f t="shared" si="28"/>
        <v>Completo</v>
      </c>
      <c r="N202" s="61">
        <v>5182</v>
      </c>
      <c r="O202" s="62">
        <v>46009</v>
      </c>
    </row>
    <row r="203" spans="2:15" ht="27.75" customHeight="1" x14ac:dyDescent="0.3">
      <c r="B203" s="2">
        <v>194</v>
      </c>
      <c r="C203" s="6" t="s">
        <v>26</v>
      </c>
      <c r="D203" s="59" t="s">
        <v>307</v>
      </c>
      <c r="E203" s="30" t="s">
        <v>296</v>
      </c>
      <c r="F203" s="3">
        <v>46000</v>
      </c>
      <c r="G203" s="7">
        <v>30823.98</v>
      </c>
      <c r="H203" s="3">
        <v>46387</v>
      </c>
      <c r="I203" s="60">
        <f t="shared" si="26"/>
        <v>0</v>
      </c>
      <c r="J203" s="4">
        <f t="shared" si="25"/>
        <v>30823.98</v>
      </c>
      <c r="K203" s="4"/>
      <c r="L203" s="7">
        <f t="shared" si="27"/>
        <v>0</v>
      </c>
      <c r="M203" s="27" t="str">
        <f t="shared" si="28"/>
        <v>Completo</v>
      </c>
      <c r="N203" s="61">
        <v>5182</v>
      </c>
      <c r="O203" s="62">
        <v>46009</v>
      </c>
    </row>
    <row r="204" spans="2:15" ht="27" customHeight="1" x14ac:dyDescent="0.3">
      <c r="B204" s="2">
        <v>195</v>
      </c>
      <c r="C204" s="6" t="s">
        <v>26</v>
      </c>
      <c r="D204" s="59" t="s">
        <v>308</v>
      </c>
      <c r="E204" s="30" t="s">
        <v>297</v>
      </c>
      <c r="F204" s="3">
        <v>46000</v>
      </c>
      <c r="G204" s="7">
        <v>22260.16</v>
      </c>
      <c r="H204" s="3">
        <v>46387</v>
      </c>
      <c r="I204" s="60">
        <f t="shared" si="26"/>
        <v>0</v>
      </c>
      <c r="J204" s="4">
        <f t="shared" si="25"/>
        <v>22260.16</v>
      </c>
      <c r="K204" s="4"/>
      <c r="L204" s="7">
        <f t="shared" si="27"/>
        <v>0</v>
      </c>
      <c r="M204" s="27" t="str">
        <f t="shared" si="28"/>
        <v>Completo</v>
      </c>
      <c r="N204" s="61">
        <v>5182</v>
      </c>
      <c r="O204" s="62">
        <v>46009</v>
      </c>
    </row>
    <row r="205" spans="2:15" ht="38.25" customHeight="1" x14ac:dyDescent="0.3">
      <c r="B205" s="2">
        <v>196</v>
      </c>
      <c r="C205" s="6" t="s">
        <v>26</v>
      </c>
      <c r="D205" s="59" t="s">
        <v>309</v>
      </c>
      <c r="E205" s="30" t="s">
        <v>298</v>
      </c>
      <c r="F205" s="3">
        <v>46001</v>
      </c>
      <c r="G205" s="7">
        <v>23916.880000000001</v>
      </c>
      <c r="H205" s="3">
        <v>46387</v>
      </c>
      <c r="I205" s="60">
        <f t="shared" si="26"/>
        <v>0</v>
      </c>
      <c r="J205" s="4">
        <f t="shared" ref="J205:J223" si="29">IF(N205&gt;0,G205,0)</f>
        <v>23916.880000000001</v>
      </c>
      <c r="K205" s="4"/>
      <c r="L205" s="7">
        <f t="shared" si="27"/>
        <v>0</v>
      </c>
      <c r="M205" s="27" t="str">
        <f t="shared" si="28"/>
        <v>Completo</v>
      </c>
      <c r="N205" s="61">
        <v>5182</v>
      </c>
      <c r="O205" s="62">
        <v>46009</v>
      </c>
    </row>
    <row r="206" spans="2:15" ht="37.5" customHeight="1" x14ac:dyDescent="0.3">
      <c r="B206" s="2">
        <v>197</v>
      </c>
      <c r="C206" s="6" t="s">
        <v>26</v>
      </c>
      <c r="D206" s="59" t="s">
        <v>310</v>
      </c>
      <c r="E206" s="30" t="s">
        <v>299</v>
      </c>
      <c r="F206" s="3">
        <v>46003</v>
      </c>
      <c r="G206" s="7">
        <v>14660.96</v>
      </c>
      <c r="H206" s="3">
        <v>46387</v>
      </c>
      <c r="I206" s="60">
        <f t="shared" si="26"/>
        <v>0</v>
      </c>
      <c r="J206" s="4">
        <f t="shared" si="29"/>
        <v>14660.96</v>
      </c>
      <c r="K206" s="4"/>
      <c r="L206" s="7">
        <f t="shared" si="27"/>
        <v>0</v>
      </c>
      <c r="M206" s="27" t="str">
        <f t="shared" si="28"/>
        <v>Completo</v>
      </c>
      <c r="N206" s="61">
        <v>5182</v>
      </c>
      <c r="O206" s="62">
        <v>46009</v>
      </c>
    </row>
    <row r="207" spans="2:15" ht="46.5" customHeight="1" x14ac:dyDescent="0.3">
      <c r="B207" s="2">
        <v>198</v>
      </c>
      <c r="C207" s="6" t="s">
        <v>404</v>
      </c>
      <c r="D207" s="59" t="s">
        <v>397</v>
      </c>
      <c r="E207" s="30" t="s">
        <v>398</v>
      </c>
      <c r="F207" s="3">
        <v>46010</v>
      </c>
      <c r="G207" s="7">
        <v>2515978.2599999998</v>
      </c>
      <c r="H207" s="3">
        <v>46387</v>
      </c>
      <c r="I207" s="60">
        <f t="shared" si="26"/>
        <v>0</v>
      </c>
      <c r="J207" s="4">
        <f t="shared" si="29"/>
        <v>2515978.2599999998</v>
      </c>
      <c r="K207" s="4"/>
      <c r="L207" s="7">
        <f t="shared" si="27"/>
        <v>0</v>
      </c>
      <c r="M207" s="27" t="str">
        <f t="shared" si="28"/>
        <v>Completo</v>
      </c>
      <c r="N207" s="61">
        <v>5197</v>
      </c>
      <c r="O207" s="62">
        <v>46010</v>
      </c>
    </row>
    <row r="208" spans="2:15" ht="79.5" customHeight="1" x14ac:dyDescent="0.3">
      <c r="B208" s="2">
        <v>199</v>
      </c>
      <c r="C208" s="6" t="s">
        <v>454</v>
      </c>
      <c r="D208" s="59" t="s">
        <v>430</v>
      </c>
      <c r="E208" s="30" t="s">
        <v>431</v>
      </c>
      <c r="F208" s="3">
        <v>46009</v>
      </c>
      <c r="G208" s="7">
        <v>1292803.07</v>
      </c>
      <c r="H208" s="3" t="s">
        <v>432</v>
      </c>
      <c r="I208" s="60">
        <f t="shared" si="26"/>
        <v>0</v>
      </c>
      <c r="J208" s="4">
        <f t="shared" si="29"/>
        <v>1292803.07</v>
      </c>
      <c r="K208" s="4"/>
      <c r="L208" s="7">
        <f t="shared" si="27"/>
        <v>0</v>
      </c>
      <c r="M208" s="27" t="str">
        <f t="shared" si="28"/>
        <v>Completo</v>
      </c>
      <c r="N208" s="61">
        <v>5199</v>
      </c>
      <c r="O208" s="62">
        <v>46010</v>
      </c>
    </row>
    <row r="209" spans="2:15" ht="53.25" customHeight="1" x14ac:dyDescent="0.3">
      <c r="B209" s="2">
        <v>200</v>
      </c>
      <c r="C209" s="6" t="s">
        <v>26</v>
      </c>
      <c r="D209" s="59" t="s">
        <v>500</v>
      </c>
      <c r="E209" s="30" t="s">
        <v>504</v>
      </c>
      <c r="F209" s="3">
        <v>45922</v>
      </c>
      <c r="G209" s="7">
        <v>23301.73</v>
      </c>
      <c r="H209" s="3">
        <v>46387</v>
      </c>
      <c r="I209" s="60">
        <f t="shared" si="26"/>
        <v>0</v>
      </c>
      <c r="J209" s="4">
        <f t="shared" si="29"/>
        <v>23301.73</v>
      </c>
      <c r="K209" s="4"/>
      <c r="L209" s="7">
        <f t="shared" si="27"/>
        <v>0</v>
      </c>
      <c r="M209" s="27" t="str">
        <f t="shared" si="28"/>
        <v>Completo</v>
      </c>
      <c r="N209" s="61">
        <v>5210</v>
      </c>
      <c r="O209" s="62">
        <v>46010</v>
      </c>
    </row>
    <row r="210" spans="2:15" ht="49.5" customHeight="1" x14ac:dyDescent="0.3">
      <c r="B210" s="2">
        <v>201</v>
      </c>
      <c r="C210" s="6" t="s">
        <v>26</v>
      </c>
      <c r="D210" s="59" t="s">
        <v>501</v>
      </c>
      <c r="E210" s="30" t="s">
        <v>507</v>
      </c>
      <c r="F210" s="3">
        <v>45925</v>
      </c>
      <c r="G210" s="7">
        <v>26496.31</v>
      </c>
      <c r="H210" s="3">
        <v>46387</v>
      </c>
      <c r="I210" s="60">
        <f t="shared" si="26"/>
        <v>0</v>
      </c>
      <c r="J210" s="4">
        <f t="shared" si="29"/>
        <v>26496.31</v>
      </c>
      <c r="K210" s="4"/>
      <c r="L210" s="7">
        <f t="shared" si="27"/>
        <v>0</v>
      </c>
      <c r="M210" s="27" t="str">
        <f t="shared" si="28"/>
        <v>Completo</v>
      </c>
      <c r="N210" s="61">
        <v>5210</v>
      </c>
      <c r="O210" s="62">
        <v>46010</v>
      </c>
    </row>
    <row r="211" spans="2:15" ht="53.25" customHeight="1" x14ac:dyDescent="0.3">
      <c r="B211" s="2">
        <v>202</v>
      </c>
      <c r="C211" s="6" t="s">
        <v>26</v>
      </c>
      <c r="D211" s="59" t="s">
        <v>502</v>
      </c>
      <c r="E211" s="30" t="s">
        <v>506</v>
      </c>
      <c r="F211" s="3">
        <v>45925</v>
      </c>
      <c r="G211" s="7">
        <v>40268.6</v>
      </c>
      <c r="H211" s="3">
        <v>46387</v>
      </c>
      <c r="I211" s="60">
        <f t="shared" si="26"/>
        <v>0</v>
      </c>
      <c r="J211" s="4">
        <f t="shared" si="29"/>
        <v>40268.6</v>
      </c>
      <c r="K211" s="4"/>
      <c r="L211" s="7">
        <f t="shared" si="27"/>
        <v>0</v>
      </c>
      <c r="M211" s="27" t="str">
        <f t="shared" si="28"/>
        <v>Completo</v>
      </c>
      <c r="N211" s="61">
        <v>5210</v>
      </c>
      <c r="O211" s="62">
        <v>46010</v>
      </c>
    </row>
    <row r="212" spans="2:15" ht="48.75" customHeight="1" x14ac:dyDescent="0.3">
      <c r="B212" s="2">
        <v>203</v>
      </c>
      <c r="C212" s="6" t="s">
        <v>26</v>
      </c>
      <c r="D212" s="59" t="s">
        <v>503</v>
      </c>
      <c r="E212" s="30" t="s">
        <v>505</v>
      </c>
      <c r="F212" s="3">
        <v>46002</v>
      </c>
      <c r="G212" s="7">
        <v>75380.399999999994</v>
      </c>
      <c r="H212" s="3">
        <v>46387</v>
      </c>
      <c r="I212" s="60">
        <f t="shared" si="26"/>
        <v>0</v>
      </c>
      <c r="J212" s="4">
        <f t="shared" si="29"/>
        <v>75380.399999999994</v>
      </c>
      <c r="K212" s="4"/>
      <c r="L212" s="7">
        <f t="shared" si="27"/>
        <v>0</v>
      </c>
      <c r="M212" s="27" t="str">
        <f t="shared" si="28"/>
        <v>Completo</v>
      </c>
      <c r="N212" s="61">
        <v>5210</v>
      </c>
      <c r="O212" s="62">
        <v>46010</v>
      </c>
    </row>
    <row r="213" spans="2:15" ht="66" customHeight="1" x14ac:dyDescent="0.3">
      <c r="B213" s="2">
        <v>204</v>
      </c>
      <c r="C213" s="6" t="s">
        <v>516</v>
      </c>
      <c r="D213" s="59" t="s">
        <v>515</v>
      </c>
      <c r="E213" s="30" t="s">
        <v>518</v>
      </c>
      <c r="F213" s="3">
        <v>46009</v>
      </c>
      <c r="G213" s="7">
        <v>64994.400000000001</v>
      </c>
      <c r="H213" s="3">
        <v>46387</v>
      </c>
      <c r="I213" s="60">
        <f t="shared" si="26"/>
        <v>0</v>
      </c>
      <c r="J213" s="4">
        <f t="shared" si="29"/>
        <v>64994.400000000001</v>
      </c>
      <c r="K213" s="4"/>
      <c r="L213" s="7">
        <f t="shared" si="27"/>
        <v>0</v>
      </c>
      <c r="M213" s="27" t="str">
        <f t="shared" si="28"/>
        <v>Completo</v>
      </c>
      <c r="N213" s="63">
        <v>5221</v>
      </c>
      <c r="O213" s="62">
        <v>46013</v>
      </c>
    </row>
    <row r="214" spans="2:15" ht="68.25" customHeight="1" x14ac:dyDescent="0.3">
      <c r="B214" s="2">
        <v>205</v>
      </c>
      <c r="C214" s="6" t="s">
        <v>516</v>
      </c>
      <c r="D214" s="59" t="s">
        <v>514</v>
      </c>
      <c r="E214" s="30" t="s">
        <v>517</v>
      </c>
      <c r="F214" s="3">
        <v>46009</v>
      </c>
      <c r="G214" s="7">
        <v>64994.400000000001</v>
      </c>
      <c r="H214" s="3">
        <v>46387</v>
      </c>
      <c r="I214" s="60">
        <f t="shared" si="26"/>
        <v>0</v>
      </c>
      <c r="J214" s="4">
        <f t="shared" si="29"/>
        <v>64994.400000000001</v>
      </c>
      <c r="K214" s="4"/>
      <c r="L214" s="7">
        <f t="shared" si="27"/>
        <v>0</v>
      </c>
      <c r="M214" s="27" t="str">
        <f t="shared" si="28"/>
        <v>Completo</v>
      </c>
      <c r="N214" s="61">
        <v>5221</v>
      </c>
      <c r="O214" s="62">
        <v>46013</v>
      </c>
    </row>
    <row r="215" spans="2:15" ht="66.75" customHeight="1" x14ac:dyDescent="0.3">
      <c r="B215" s="2">
        <v>206</v>
      </c>
      <c r="C215" s="6" t="s">
        <v>516</v>
      </c>
      <c r="D215" s="59" t="s">
        <v>509</v>
      </c>
      <c r="E215" s="30" t="s">
        <v>519</v>
      </c>
      <c r="F215" s="3">
        <v>46009</v>
      </c>
      <c r="G215" s="7">
        <v>64994.400000000001</v>
      </c>
      <c r="H215" s="3">
        <v>46387</v>
      </c>
      <c r="I215" s="60">
        <f t="shared" si="26"/>
        <v>0</v>
      </c>
      <c r="J215" s="4">
        <f t="shared" si="29"/>
        <v>64994.400000000001</v>
      </c>
      <c r="K215" s="4"/>
      <c r="L215" s="7">
        <f t="shared" si="27"/>
        <v>0</v>
      </c>
      <c r="M215" s="27" t="str">
        <f t="shared" si="28"/>
        <v>Completo</v>
      </c>
      <c r="N215" s="63">
        <v>5225</v>
      </c>
      <c r="O215" s="62">
        <v>46013</v>
      </c>
    </row>
    <row r="216" spans="2:15" ht="51.75" customHeight="1" x14ac:dyDescent="0.3">
      <c r="B216" s="2">
        <v>207</v>
      </c>
      <c r="C216" s="6" t="s">
        <v>510</v>
      </c>
      <c r="D216" s="59" t="s">
        <v>511</v>
      </c>
      <c r="E216" s="30" t="s">
        <v>520</v>
      </c>
      <c r="F216" s="3">
        <v>46010</v>
      </c>
      <c r="G216" s="7">
        <v>207559.8</v>
      </c>
      <c r="H216" s="3">
        <v>46387</v>
      </c>
      <c r="I216" s="60">
        <f t="shared" si="26"/>
        <v>0</v>
      </c>
      <c r="J216" s="4">
        <f t="shared" si="29"/>
        <v>207559.8</v>
      </c>
      <c r="K216" s="4"/>
      <c r="L216" s="7">
        <f t="shared" si="27"/>
        <v>0</v>
      </c>
      <c r="M216" s="27" t="str">
        <f t="shared" si="28"/>
        <v>Completo</v>
      </c>
      <c r="N216" s="63">
        <v>5228</v>
      </c>
      <c r="O216" s="62">
        <v>46013</v>
      </c>
    </row>
    <row r="217" spans="2:15" ht="62.25" customHeight="1" x14ac:dyDescent="0.3">
      <c r="B217" s="2">
        <v>208</v>
      </c>
      <c r="C217" s="6" t="s">
        <v>512</v>
      </c>
      <c r="D217" s="59" t="s">
        <v>513</v>
      </c>
      <c r="E217" s="30" t="s">
        <v>521</v>
      </c>
      <c r="F217" s="3">
        <v>46007</v>
      </c>
      <c r="G217" s="7">
        <v>6853061.0499999998</v>
      </c>
      <c r="H217" s="3">
        <v>46022</v>
      </c>
      <c r="I217" s="60">
        <f t="shared" si="26"/>
        <v>0</v>
      </c>
      <c r="J217" s="4">
        <f t="shared" si="29"/>
        <v>6853061.0499999998</v>
      </c>
      <c r="K217" s="4"/>
      <c r="L217" s="7">
        <f t="shared" si="27"/>
        <v>0</v>
      </c>
      <c r="M217" s="27" t="str">
        <f t="shared" si="28"/>
        <v>Completo</v>
      </c>
      <c r="N217" s="63">
        <v>5232</v>
      </c>
      <c r="O217" s="62">
        <v>46013</v>
      </c>
    </row>
    <row r="218" spans="2:15" ht="75" customHeight="1" x14ac:dyDescent="0.3">
      <c r="B218" s="2">
        <v>209</v>
      </c>
      <c r="C218" s="6" t="s">
        <v>456</v>
      </c>
      <c r="D218" s="59" t="s">
        <v>420</v>
      </c>
      <c r="E218" s="3" t="s">
        <v>421</v>
      </c>
      <c r="F218" s="3">
        <v>46008</v>
      </c>
      <c r="G218" s="7">
        <v>16296519.289999999</v>
      </c>
      <c r="H218" s="3">
        <v>46022</v>
      </c>
      <c r="I218" s="60">
        <f t="shared" si="26"/>
        <v>0</v>
      </c>
      <c r="J218" s="4">
        <f t="shared" si="29"/>
        <v>16296519.289999999</v>
      </c>
      <c r="K218" s="4"/>
      <c r="L218" s="7">
        <f t="shared" si="27"/>
        <v>0</v>
      </c>
      <c r="M218" s="27" t="str">
        <f t="shared" si="28"/>
        <v>Completo</v>
      </c>
      <c r="N218" s="61">
        <v>5248</v>
      </c>
      <c r="O218" s="62">
        <v>46013</v>
      </c>
    </row>
    <row r="219" spans="2:15" ht="60.75" customHeight="1" x14ac:dyDescent="0.3">
      <c r="B219" s="2">
        <v>210</v>
      </c>
      <c r="C219" s="6" t="s">
        <v>423</v>
      </c>
      <c r="D219" s="59" t="s">
        <v>422</v>
      </c>
      <c r="E219" s="30" t="s">
        <v>424</v>
      </c>
      <c r="F219" s="3">
        <v>46008</v>
      </c>
      <c r="G219" s="7">
        <v>13104033.550000001</v>
      </c>
      <c r="H219" s="3">
        <v>46008</v>
      </c>
      <c r="I219" s="60">
        <f t="shared" si="26"/>
        <v>0</v>
      </c>
      <c r="J219" s="4">
        <f t="shared" si="29"/>
        <v>13104033.550000001</v>
      </c>
      <c r="K219" s="4"/>
      <c r="L219" s="7">
        <f t="shared" si="27"/>
        <v>0</v>
      </c>
      <c r="M219" s="27" t="str">
        <f t="shared" si="28"/>
        <v>Completo</v>
      </c>
      <c r="N219" s="61">
        <v>5254</v>
      </c>
      <c r="O219" s="62">
        <v>46013</v>
      </c>
    </row>
    <row r="220" spans="2:15" ht="56.25" customHeight="1" x14ac:dyDescent="0.3">
      <c r="B220" s="2">
        <v>211</v>
      </c>
      <c r="C220" s="6" t="s">
        <v>182</v>
      </c>
      <c r="D220" s="59" t="s">
        <v>401</v>
      </c>
      <c r="E220" s="30" t="s">
        <v>402</v>
      </c>
      <c r="F220" s="3">
        <v>45995</v>
      </c>
      <c r="G220" s="7">
        <v>290220</v>
      </c>
      <c r="H220" s="3">
        <v>46022</v>
      </c>
      <c r="I220" s="60">
        <f t="shared" si="26"/>
        <v>0</v>
      </c>
      <c r="J220" s="4">
        <f t="shared" si="29"/>
        <v>290220</v>
      </c>
      <c r="K220" s="4"/>
      <c r="L220" s="7">
        <f t="shared" si="27"/>
        <v>0</v>
      </c>
      <c r="M220" s="27" t="str">
        <f t="shared" si="28"/>
        <v>Completo</v>
      </c>
      <c r="N220" s="61">
        <v>5259</v>
      </c>
      <c r="O220" s="62">
        <v>46013</v>
      </c>
    </row>
    <row r="221" spans="2:15" ht="55.5" customHeight="1" x14ac:dyDescent="0.3">
      <c r="B221" s="2">
        <v>212</v>
      </c>
      <c r="C221" s="6" t="s">
        <v>452</v>
      </c>
      <c r="D221" s="59" t="s">
        <v>451</v>
      </c>
      <c r="E221" s="30" t="s">
        <v>421</v>
      </c>
      <c r="F221" s="3">
        <v>46009</v>
      </c>
      <c r="G221" s="7">
        <v>11913673.15</v>
      </c>
      <c r="H221" s="3">
        <v>46387</v>
      </c>
      <c r="I221" s="64">
        <f t="shared" si="26"/>
        <v>0</v>
      </c>
      <c r="J221" s="4">
        <f t="shared" si="29"/>
        <v>11913673.15</v>
      </c>
      <c r="K221" s="4"/>
      <c r="L221" s="7">
        <f t="shared" si="27"/>
        <v>0</v>
      </c>
      <c r="M221" s="27" t="str">
        <f t="shared" si="28"/>
        <v>Completo</v>
      </c>
      <c r="N221" s="63">
        <v>5331</v>
      </c>
      <c r="O221" s="62">
        <v>46020</v>
      </c>
    </row>
    <row r="222" spans="2:15" ht="66" customHeight="1" x14ac:dyDescent="0.3">
      <c r="B222" s="2">
        <v>213</v>
      </c>
      <c r="C222" s="6" t="s">
        <v>538</v>
      </c>
      <c r="D222" s="59" t="s">
        <v>508</v>
      </c>
      <c r="E222" s="30" t="s">
        <v>174</v>
      </c>
      <c r="F222" s="3" t="s">
        <v>174</v>
      </c>
      <c r="G222" s="7">
        <v>36000</v>
      </c>
      <c r="H222" s="3" t="s">
        <v>174</v>
      </c>
      <c r="I222" s="60">
        <f t="shared" si="26"/>
        <v>0</v>
      </c>
      <c r="J222" s="4">
        <f t="shared" si="29"/>
        <v>36000</v>
      </c>
      <c r="K222" s="4"/>
      <c r="L222" s="7">
        <f t="shared" si="27"/>
        <v>0</v>
      </c>
      <c r="M222" s="27" t="str">
        <f t="shared" si="28"/>
        <v>Completo</v>
      </c>
      <c r="N222" s="61">
        <v>5268</v>
      </c>
      <c r="O222" s="62">
        <v>46013</v>
      </c>
    </row>
    <row r="223" spans="2:15" ht="49.5" x14ac:dyDescent="0.3">
      <c r="B223" s="2">
        <v>214</v>
      </c>
      <c r="C223" s="6" t="s">
        <v>526</v>
      </c>
      <c r="D223" s="59" t="s">
        <v>527</v>
      </c>
      <c r="E223" s="30" t="s">
        <v>174</v>
      </c>
      <c r="F223" s="3" t="s">
        <v>174</v>
      </c>
      <c r="G223" s="7">
        <v>10731551.369999999</v>
      </c>
      <c r="H223" s="3" t="s">
        <v>174</v>
      </c>
      <c r="I223" s="60"/>
      <c r="J223" s="4">
        <f t="shared" si="29"/>
        <v>10731551.369999999</v>
      </c>
      <c r="K223" s="4"/>
      <c r="L223" s="7">
        <f t="shared" si="27"/>
        <v>0</v>
      </c>
      <c r="M223" s="27" t="str">
        <f t="shared" si="28"/>
        <v>Completo</v>
      </c>
      <c r="N223" s="61">
        <v>5282</v>
      </c>
      <c r="O223" s="62">
        <v>46015</v>
      </c>
    </row>
    <row r="224" spans="2:15" ht="51.75" customHeight="1" x14ac:dyDescent="0.3">
      <c r="B224" s="2">
        <v>215</v>
      </c>
      <c r="C224" s="6" t="s">
        <v>532</v>
      </c>
      <c r="D224" s="59" t="s">
        <v>533</v>
      </c>
      <c r="E224" s="30" t="s">
        <v>174</v>
      </c>
      <c r="F224" s="3" t="s">
        <v>174</v>
      </c>
      <c r="G224" s="7">
        <v>12939878.199999999</v>
      </c>
      <c r="H224" s="3" t="s">
        <v>174</v>
      </c>
      <c r="I224" s="64">
        <f t="shared" ref="I224" si="30">+J224-G224+L224</f>
        <v>0</v>
      </c>
      <c r="J224" s="4">
        <f t="shared" ref="J224" si="31">IF(N224&gt;0,G224,0)</f>
        <v>12939878.199999999</v>
      </c>
      <c r="K224" s="4"/>
      <c r="L224" s="7">
        <f t="shared" ref="L224" si="32">IF(J224&gt;0,0,G224)</f>
        <v>0</v>
      </c>
      <c r="M224" s="27" t="str">
        <f t="shared" ref="M224" si="33">IF(J224&gt;0,"Completo","Pendiente")</f>
        <v>Completo</v>
      </c>
      <c r="N224" s="63">
        <v>5318</v>
      </c>
      <c r="O224" s="62">
        <v>46017</v>
      </c>
    </row>
    <row r="225" spans="1:17" ht="47.25" customHeight="1" x14ac:dyDescent="0.3">
      <c r="B225" s="2">
        <v>216</v>
      </c>
      <c r="C225" s="6" t="s">
        <v>529</v>
      </c>
      <c r="D225" s="59" t="s">
        <v>528</v>
      </c>
      <c r="E225" s="30" t="s">
        <v>167</v>
      </c>
      <c r="F225" s="3">
        <v>45987</v>
      </c>
      <c r="G225" s="7">
        <v>998720.02</v>
      </c>
      <c r="H225" s="3">
        <v>46387</v>
      </c>
      <c r="I225" s="60">
        <f>+G225-J225-L225</f>
        <v>0</v>
      </c>
      <c r="J225" s="4">
        <f>IF(N225&gt;0,G225,0)</f>
        <v>998720.02</v>
      </c>
      <c r="K225" s="4"/>
      <c r="L225" s="7">
        <f>IF(J225&gt;0,0,G225)</f>
        <v>0</v>
      </c>
      <c r="M225" s="27" t="str">
        <f>IF(J225&gt;0,"Completo","Pendiente")</f>
        <v>Completo</v>
      </c>
      <c r="N225" s="61">
        <v>5320</v>
      </c>
      <c r="O225" s="62">
        <v>46017</v>
      </c>
    </row>
    <row r="226" spans="1:17" ht="64.5" customHeight="1" x14ac:dyDescent="0.3">
      <c r="B226" s="2">
        <v>217</v>
      </c>
      <c r="C226" s="6" t="s">
        <v>530</v>
      </c>
      <c r="D226" s="59" t="s">
        <v>531</v>
      </c>
      <c r="E226" s="30" t="s">
        <v>174</v>
      </c>
      <c r="F226" s="3" t="s">
        <v>174</v>
      </c>
      <c r="G226" s="7">
        <v>2164496.11</v>
      </c>
      <c r="H226" s="3" t="s">
        <v>174</v>
      </c>
      <c r="I226" s="60">
        <f>+G226-J226-L226</f>
        <v>0</v>
      </c>
      <c r="J226" s="4">
        <f>IF(N226&gt;0,G226,0)</f>
        <v>2164496.11</v>
      </c>
      <c r="K226" s="4"/>
      <c r="L226" s="7">
        <f>IF(J226&gt;0,0,G226)</f>
        <v>0</v>
      </c>
      <c r="M226" s="27" t="str">
        <f>IF(J226&gt;0,"Completo","Pendiente")</f>
        <v>Completo</v>
      </c>
      <c r="N226" s="61">
        <v>5326</v>
      </c>
      <c r="O226" s="62">
        <v>46017</v>
      </c>
    </row>
    <row r="227" spans="1:17" ht="48" customHeight="1" x14ac:dyDescent="0.3">
      <c r="B227" s="2">
        <v>218</v>
      </c>
      <c r="C227" s="6" t="s">
        <v>535</v>
      </c>
      <c r="D227" s="59" t="s">
        <v>534</v>
      </c>
      <c r="E227" s="65" t="s">
        <v>536</v>
      </c>
      <c r="F227" s="3">
        <v>46017</v>
      </c>
      <c r="G227" s="7">
        <v>3463309.55</v>
      </c>
      <c r="H227" s="66">
        <v>46387</v>
      </c>
      <c r="I227" s="60"/>
      <c r="J227" s="4">
        <f>IF(N227&gt;0,G227,0)</f>
        <v>3463309.55</v>
      </c>
      <c r="K227" s="4"/>
      <c r="L227" s="7">
        <f>IF(J227&gt;0,0,G227)</f>
        <v>0</v>
      </c>
      <c r="M227" s="27" t="str">
        <f>IF(J227&gt;0,"Completo","Pendiente")</f>
        <v>Completo</v>
      </c>
      <c r="N227" s="61">
        <v>5332</v>
      </c>
      <c r="O227" s="62">
        <v>46020</v>
      </c>
    </row>
    <row r="228" spans="1:17" ht="17.25" thickBot="1" x14ac:dyDescent="0.35">
      <c r="C228" s="6"/>
      <c r="D228" s="8" t="s">
        <v>15</v>
      </c>
      <c r="G228" s="10">
        <f>SUBTOTAL(9,G10:G227)</f>
        <v>426006557.61999995</v>
      </c>
      <c r="H228" s="25"/>
      <c r="I228" s="60">
        <f>+J228-G228+L228</f>
        <v>0</v>
      </c>
      <c r="J228" s="10">
        <f>SUBTOTAL(9,J10:J227)</f>
        <v>426006557.61999995</v>
      </c>
      <c r="K228" s="4"/>
      <c r="L228" s="10">
        <f>SUBTOTAL(9,L10:L224)</f>
        <v>0</v>
      </c>
    </row>
    <row r="229" spans="1:17" ht="17.25" thickTop="1" x14ac:dyDescent="0.3">
      <c r="J229" s="24"/>
      <c r="K229" s="4"/>
    </row>
    <row r="230" spans="1:17" x14ac:dyDescent="0.3">
      <c r="D230" s="14"/>
      <c r="J230" s="20"/>
      <c r="K230" s="20"/>
    </row>
    <row r="231" spans="1:17" s="2" customFormat="1" ht="41.25" customHeight="1" x14ac:dyDescent="0.3">
      <c r="A231" s="1"/>
      <c r="C231" s="11"/>
      <c r="D231" s="5"/>
      <c r="E231" s="31"/>
      <c r="F231" s="3"/>
      <c r="G231" s="12"/>
      <c r="H231" s="13"/>
      <c r="I231" s="37"/>
      <c r="M231" s="30"/>
      <c r="N231" s="60" t="e">
        <f>+G228-#REF!</f>
        <v>#REF!</v>
      </c>
      <c r="O231" s="19"/>
      <c r="P231" s="1"/>
      <c r="Q231" s="40"/>
    </row>
    <row r="232" spans="1:17" s="2" customFormat="1" ht="13.5" customHeight="1" x14ac:dyDescent="0.3">
      <c r="A232" s="71" t="s">
        <v>16</v>
      </c>
      <c r="B232" s="71"/>
      <c r="C232" s="71"/>
      <c r="D232" s="23" t="s">
        <v>17</v>
      </c>
      <c r="E232" s="32"/>
      <c r="F232" s="3"/>
      <c r="G232" s="73" t="s">
        <v>18</v>
      </c>
      <c r="H232" s="73"/>
      <c r="M232" s="19"/>
      <c r="N232" s="38"/>
      <c r="O232" s="19"/>
      <c r="P232" s="1"/>
      <c r="Q232" s="40"/>
    </row>
    <row r="233" spans="1:17" s="2" customFormat="1" ht="13.5" customHeight="1" x14ac:dyDescent="0.3">
      <c r="A233" s="72" t="s">
        <v>19</v>
      </c>
      <c r="B233" s="72"/>
      <c r="C233" s="72"/>
      <c r="D233" s="26" t="s">
        <v>20</v>
      </c>
      <c r="E233" s="33"/>
      <c r="F233" s="3"/>
      <c r="G233" s="70" t="s">
        <v>21</v>
      </c>
      <c r="H233" s="70"/>
      <c r="I233" s="17"/>
      <c r="J233" s="17"/>
      <c r="K233" s="17"/>
      <c r="L233" s="17"/>
      <c r="M233" s="28"/>
      <c r="N233" s="38"/>
      <c r="O233" s="19"/>
      <c r="P233" s="1"/>
      <c r="Q233" s="40"/>
    </row>
    <row r="234" spans="1:17" s="2" customFormat="1" ht="17.25" customHeight="1" x14ac:dyDescent="0.3">
      <c r="A234" s="73" t="s">
        <v>22</v>
      </c>
      <c r="B234" s="73"/>
      <c r="C234" s="73"/>
      <c r="D234" s="21" t="s">
        <v>23</v>
      </c>
      <c r="E234" s="34"/>
      <c r="F234" s="3"/>
      <c r="G234" s="69" t="s">
        <v>24</v>
      </c>
      <c r="H234" s="69"/>
      <c r="I234" s="22"/>
      <c r="J234" s="22"/>
      <c r="K234" s="22"/>
      <c r="L234" s="22"/>
      <c r="M234" s="29"/>
      <c r="N234" s="38"/>
      <c r="O234" s="19"/>
      <c r="P234" s="1"/>
      <c r="Q234" s="40"/>
    </row>
    <row r="235" spans="1:17" s="2" customFormat="1" ht="13.5" customHeight="1" x14ac:dyDescent="0.3">
      <c r="A235" s="17"/>
      <c r="B235" s="17"/>
      <c r="C235" s="16"/>
      <c r="E235" s="35"/>
      <c r="F235" s="3"/>
      <c r="I235" s="21"/>
      <c r="J235" s="21"/>
      <c r="K235" s="21"/>
      <c r="L235" s="21"/>
      <c r="M235" s="21"/>
      <c r="N235" s="38"/>
      <c r="O235" s="19"/>
      <c r="P235" s="1"/>
      <c r="Q235" s="40"/>
    </row>
    <row r="236" spans="1:17" s="2" customFormat="1" x14ac:dyDescent="0.3">
      <c r="A236" s="18"/>
      <c r="B236" s="19"/>
      <c r="C236" s="17"/>
      <c r="D236" s="9"/>
      <c r="E236" s="32"/>
      <c r="F236" s="3"/>
      <c r="H236" s="15"/>
      <c r="M236" s="19"/>
      <c r="N236" s="38"/>
      <c r="O236" s="19"/>
      <c r="P236" s="1"/>
      <c r="Q236" s="40"/>
    </row>
    <row r="237" spans="1:17" s="2" customFormat="1" x14ac:dyDescent="0.3">
      <c r="A237" s="18"/>
      <c r="B237" s="19"/>
      <c r="D237" s="9"/>
      <c r="E237" s="32"/>
      <c r="F237" s="3"/>
      <c r="H237" s="15"/>
      <c r="M237" s="19"/>
      <c r="N237" s="38"/>
      <c r="O237" s="19"/>
      <c r="P237" s="1"/>
      <c r="Q237" s="40"/>
    </row>
    <row r="238" spans="1:17" s="2" customFormat="1" x14ac:dyDescent="0.3">
      <c r="A238" s="18"/>
      <c r="B238" s="19"/>
      <c r="D238" s="9"/>
      <c r="E238" s="32"/>
      <c r="F238" s="3"/>
      <c r="H238" s="15"/>
      <c r="M238" s="19"/>
      <c r="N238" s="38"/>
      <c r="O238" s="19"/>
      <c r="P238" s="1"/>
      <c r="Q238" s="40"/>
    </row>
    <row r="239" spans="1:17" x14ac:dyDescent="0.3">
      <c r="C239" s="2"/>
    </row>
  </sheetData>
  <autoFilter ref="B9:O227" xr:uid="{09C6330C-9156-486A-90DC-D20D8536D151}">
    <sortState xmlns:xlrd2="http://schemas.microsoft.com/office/spreadsheetml/2017/richdata2" ref="B10:O226">
      <sortCondition ref="N9:N226"/>
    </sortState>
  </autoFilter>
  <sortState xmlns:xlrd2="http://schemas.microsoft.com/office/spreadsheetml/2017/richdata2" ref="B10:O20">
    <sortCondition ref="N10:N20"/>
  </sortState>
  <mergeCells count="7">
    <mergeCell ref="K9:L9"/>
    <mergeCell ref="G234:H234"/>
    <mergeCell ref="G233:H233"/>
    <mergeCell ref="A232:C232"/>
    <mergeCell ref="A233:C233"/>
    <mergeCell ref="A234:C234"/>
    <mergeCell ref="G232:H232"/>
  </mergeCells>
  <phoneticPr fontId="2" type="noConversion"/>
  <pageMargins left="0.70866141732283472" right="0.70866141732283472" top="0.74803149606299213" bottom="0.74803149606299213" header="0.31496062992125984" footer="0.31496062992125984"/>
  <pageSetup paperSize="5" scale="70" fitToHeight="0" orientation="landscape" r:id="rId1"/>
  <rowBreaks count="12" manualBreakCount="12">
    <brk id="21" max="12" man="1"/>
    <brk id="32" max="12" man="1"/>
    <brk id="45" max="12" man="1"/>
    <brk id="57" max="12" man="1"/>
    <brk id="70" max="12" man="1"/>
    <brk id="82" max="12" man="1"/>
    <brk id="94" max="12" man="1"/>
    <brk id="104" max="12" man="1"/>
    <brk id="189" max="12" man="1"/>
    <brk id="201" max="12" man="1"/>
    <brk id="212" max="12" man="1"/>
    <brk id="220" max="12" man="1"/>
  </rowBreaks>
  <ignoredErrors>
    <ignoredError sqref="J16"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9" ma:contentTypeDescription="Crear nuevo documento." ma:contentTypeScope="" ma:versionID="d5e17ae8eb1aa8d8109a0746c3b9db56">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247f4fd1ef32fff660424199d2d9a697"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C7FD3D-E1A8-484C-A561-2E71299F05F5}">
  <ds:schemaRefs>
    <ds:schemaRef ds:uri="http://schemas.microsoft.com/sharepoint/v3/contenttype/forms"/>
  </ds:schemaRefs>
</ds:datastoreItem>
</file>

<file path=customXml/itemProps2.xml><?xml version="1.0" encoding="utf-8"?>
<ds:datastoreItem xmlns:ds="http://schemas.openxmlformats.org/officeDocument/2006/customXml" ds:itemID="{5532E524-82A2-403D-9367-FD3789E66292}">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3.xml><?xml version="1.0" encoding="utf-8"?>
<ds:datastoreItem xmlns:ds="http://schemas.openxmlformats.org/officeDocument/2006/customXml" ds:itemID="{B68D9AE1-3A63-4515-B687-582A074B12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PAGO A PROVEEDORES  DIC</vt:lpstr>
      <vt:lpstr>'INFORME PAGO A PROVEEDORES  DIC'!Área_de_impresión</vt:lpstr>
      <vt:lpstr>'INFORME PAGO A PROVEEDORES  DIC'!Títulos_a_imprimir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Laura Hurtado Asencio</dc:creator>
  <cp:lastModifiedBy>Leidy Laura Hurtado Asencio</cp:lastModifiedBy>
  <cp:lastPrinted>2026-01-06T13:47:39Z</cp:lastPrinted>
  <dcterms:created xsi:type="dcterms:W3CDTF">2025-09-01T13:06:27Z</dcterms:created>
  <dcterms:modified xsi:type="dcterms:W3CDTF">2026-01-06T13:57:51Z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