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secturgovdo.sharepoint.com/sites/DireccionEjecutivaCEIZTUR/Documentos compartidos/Compartido CEIZTUR/Finanzas CEIZTUR/Compartido Finanza Portal Web/FINANZAS 2026/INFORME MENSUAL CUENTAS POR PAGAR/3. MARZO/"/>
    </mc:Choice>
  </mc:AlternateContent>
  <xr:revisionPtr revIDLastSave="1" documentId="8_{0655FDEF-D519-4F41-9688-05B84BC4C483}" xr6:coauthVersionLast="47" xr6:coauthVersionMax="47" xr10:uidLastSave="{67843D10-36F1-474D-B4DF-93C2E2BE8D71}"/>
  <bookViews>
    <workbookView xWindow="-120" yWindow="-120" windowWidth="29040" windowHeight="15720" xr2:uid="{393904AA-07D7-44DC-BA5F-13F4462B0C9B}"/>
  </bookViews>
  <sheets>
    <sheet name="INFORME PAGO A PROVEEDORES  MAR" sheetId="1" r:id="rId1"/>
  </sheets>
  <definedNames>
    <definedName name="_xlnm._FilterDatabase" localSheetId="0" hidden="1">'INFORME PAGO A PROVEEDORES  MAR'!$B$9:$N$148</definedName>
    <definedName name="_xlnm.Print_Area" localSheetId="0">'INFORME PAGO A PROVEEDORES  MAR'!$A$1:$L$148</definedName>
    <definedName name="_xlnm.Print_Titles" localSheetId="0">'INFORME PAGO A PROVEEDORES  MAR'!$1:$9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45" i="1" l="1"/>
  <c r="G143" i="1"/>
  <c r="J142" i="1"/>
  <c r="K142" i="1" s="1"/>
  <c r="I142" i="1" s="1"/>
  <c r="J141" i="1"/>
  <c r="J140" i="1"/>
  <c r="K139" i="1"/>
  <c r="I139" i="1" s="1"/>
  <c r="J139" i="1"/>
  <c r="L139" i="1" s="1"/>
  <c r="L138" i="1"/>
  <c r="J138" i="1"/>
  <c r="G138" i="1"/>
  <c r="L137" i="1"/>
  <c r="J137" i="1"/>
  <c r="K137" i="1" s="1"/>
  <c r="I137" i="1" s="1"/>
  <c r="L136" i="1"/>
  <c r="K136" i="1"/>
  <c r="I136" i="1" s="1"/>
  <c r="J136" i="1"/>
  <c r="J135" i="1"/>
  <c r="L135" i="1" s="1"/>
  <c r="L134" i="1"/>
  <c r="K134" i="1"/>
  <c r="I134" i="1"/>
  <c r="J133" i="1"/>
  <c r="J132" i="1"/>
  <c r="L132" i="1" s="1"/>
  <c r="L131" i="1"/>
  <c r="K131" i="1"/>
  <c r="I131" i="1" s="1"/>
  <c r="J131" i="1"/>
  <c r="I128" i="1"/>
  <c r="J127" i="1"/>
  <c r="I127" i="1"/>
  <c r="J126" i="1"/>
  <c r="I126" i="1"/>
  <c r="J125" i="1"/>
  <c r="J124" i="1"/>
  <c r="L123" i="1"/>
  <c r="J123" i="1"/>
  <c r="K123" i="1" s="1"/>
  <c r="I123" i="1"/>
  <c r="J122" i="1"/>
  <c r="L122" i="1" s="1"/>
  <c r="L121" i="1"/>
  <c r="K121" i="1"/>
  <c r="J121" i="1"/>
  <c r="L120" i="1"/>
  <c r="J120" i="1"/>
  <c r="K120" i="1" s="1"/>
  <c r="I120" i="1" s="1"/>
  <c r="J119" i="1"/>
  <c r="L119" i="1" s="1"/>
  <c r="J118" i="1"/>
  <c r="J117" i="1"/>
  <c r="L117" i="1" s="1"/>
  <c r="L116" i="1"/>
  <c r="K116" i="1"/>
  <c r="I116" i="1" s="1"/>
  <c r="J116" i="1"/>
  <c r="J115" i="1"/>
  <c r="J114" i="1"/>
  <c r="J113" i="1"/>
  <c r="L113" i="1" s="1"/>
  <c r="L112" i="1"/>
  <c r="K112" i="1"/>
  <c r="I112" i="1" s="1"/>
  <c r="J112" i="1"/>
  <c r="K111" i="1"/>
  <c r="I111" i="1" s="1"/>
  <c r="J111" i="1"/>
  <c r="L110" i="1"/>
  <c r="J110" i="1"/>
  <c r="K110" i="1" s="1"/>
  <c r="I110" i="1" s="1"/>
  <c r="L109" i="1"/>
  <c r="J109" i="1"/>
  <c r="K109" i="1" s="1"/>
  <c r="I109" i="1" s="1"/>
  <c r="J108" i="1"/>
  <c r="K108" i="1" s="1"/>
  <c r="I108" i="1"/>
  <c r="J107" i="1"/>
  <c r="L106" i="1"/>
  <c r="K106" i="1"/>
  <c r="I106" i="1" s="1"/>
  <c r="J106" i="1"/>
  <c r="J105" i="1"/>
  <c r="L104" i="1"/>
  <c r="K104" i="1"/>
  <c r="I104" i="1" s="1"/>
  <c r="J104" i="1"/>
  <c r="J103" i="1"/>
  <c r="L103" i="1" s="1"/>
  <c r="J102" i="1"/>
  <c r="L102" i="1" s="1"/>
  <c r="L101" i="1"/>
  <c r="J101" i="1"/>
  <c r="K101" i="1" s="1"/>
  <c r="I101" i="1"/>
  <c r="J100" i="1"/>
  <c r="J99" i="1"/>
  <c r="J98" i="1"/>
  <c r="J97" i="1"/>
  <c r="L97" i="1" s="1"/>
  <c r="J96" i="1"/>
  <c r="L95" i="1"/>
  <c r="K95" i="1"/>
  <c r="I95" i="1" s="1"/>
  <c r="J95" i="1"/>
  <c r="L94" i="1"/>
  <c r="K94" i="1"/>
  <c r="I94" i="1" s="1"/>
  <c r="J94" i="1"/>
  <c r="L93" i="1"/>
  <c r="J93" i="1"/>
  <c r="K93" i="1" s="1"/>
  <c r="I93" i="1" s="1"/>
  <c r="J92" i="1"/>
  <c r="L92" i="1" s="1"/>
  <c r="J91" i="1"/>
  <c r="L90" i="1"/>
  <c r="K90" i="1"/>
  <c r="I90" i="1" s="1"/>
  <c r="J90" i="1"/>
  <c r="L89" i="1"/>
  <c r="J89" i="1"/>
  <c r="K89" i="1" s="1"/>
  <c r="I89" i="1"/>
  <c r="J88" i="1"/>
  <c r="L88" i="1" s="1"/>
  <c r="L87" i="1"/>
  <c r="K87" i="1"/>
  <c r="J87" i="1"/>
  <c r="J86" i="1"/>
  <c r="J85" i="1"/>
  <c r="J84" i="1"/>
  <c r="K83" i="1"/>
  <c r="I83" i="1" s="1"/>
  <c r="J83" i="1"/>
  <c r="L83" i="1" s="1"/>
  <c r="L82" i="1"/>
  <c r="K82" i="1"/>
  <c r="I82" i="1" s="1"/>
  <c r="J82" i="1"/>
  <c r="L81" i="1"/>
  <c r="J81" i="1"/>
  <c r="K81" i="1" s="1"/>
  <c r="I81" i="1" s="1"/>
  <c r="L80" i="1"/>
  <c r="K80" i="1"/>
  <c r="I80" i="1" s="1"/>
  <c r="J80" i="1"/>
  <c r="J79" i="1"/>
  <c r="L79" i="1" s="1"/>
  <c r="J78" i="1"/>
  <c r="L78" i="1" s="1"/>
  <c r="L77" i="1"/>
  <c r="J77" i="1"/>
  <c r="K77" i="1" s="1"/>
  <c r="I77" i="1"/>
  <c r="J76" i="1"/>
  <c r="J75" i="1"/>
  <c r="J74" i="1"/>
  <c r="L74" i="1" s="1"/>
  <c r="L73" i="1"/>
  <c r="K73" i="1"/>
  <c r="I73" i="1" s="1"/>
  <c r="J73" i="1"/>
  <c r="J72" i="1"/>
  <c r="J71" i="1"/>
  <c r="L70" i="1"/>
  <c r="K70" i="1"/>
  <c r="I70" i="1" s="1"/>
  <c r="J70" i="1"/>
  <c r="J69" i="1"/>
  <c r="L69" i="1" s="1"/>
  <c r="J68" i="1"/>
  <c r="L68" i="1" s="1"/>
  <c r="L67" i="1"/>
  <c r="K67" i="1"/>
  <c r="I67" i="1"/>
  <c r="J66" i="1"/>
  <c r="K66" i="1" s="1"/>
  <c r="J65" i="1"/>
  <c r="K65" i="1" s="1"/>
  <c r="K64" i="1"/>
  <c r="J64" i="1"/>
  <c r="J63" i="1"/>
  <c r="L63" i="1" s="1"/>
  <c r="J62" i="1"/>
  <c r="L62" i="1" s="1"/>
  <c r="J61" i="1"/>
  <c r="J60" i="1"/>
  <c r="L59" i="1"/>
  <c r="K59" i="1"/>
  <c r="I59" i="1" s="1"/>
  <c r="J59" i="1"/>
  <c r="L58" i="1"/>
  <c r="K58" i="1"/>
  <c r="I58" i="1" s="1"/>
  <c r="J58" i="1"/>
  <c r="J57" i="1"/>
  <c r="L57" i="1" s="1"/>
  <c r="J56" i="1"/>
  <c r="K55" i="1"/>
  <c r="J55" i="1"/>
  <c r="J54" i="1"/>
  <c r="J53" i="1"/>
  <c r="L53" i="1" s="1"/>
  <c r="L52" i="1"/>
  <c r="K52" i="1"/>
  <c r="I52" i="1" s="1"/>
  <c r="J52" i="1"/>
  <c r="J51" i="1"/>
  <c r="J50" i="1"/>
  <c r="L49" i="1"/>
  <c r="K49" i="1"/>
  <c r="I49" i="1" s="1"/>
  <c r="J49" i="1"/>
  <c r="J48" i="1"/>
  <c r="L48" i="1" s="1"/>
  <c r="J47" i="1"/>
  <c r="L47" i="1" s="1"/>
  <c r="J46" i="1"/>
  <c r="L46" i="1" s="1"/>
  <c r="J45" i="1"/>
  <c r="L45" i="1" s="1"/>
  <c r="L44" i="1"/>
  <c r="J44" i="1"/>
  <c r="K44" i="1" s="1"/>
  <c r="I44" i="1"/>
  <c r="J43" i="1"/>
  <c r="L42" i="1"/>
  <c r="J42" i="1"/>
  <c r="J41" i="1"/>
  <c r="J40" i="1"/>
  <c r="J39" i="1"/>
  <c r="J38" i="1"/>
  <c r="K38" i="1" s="1"/>
  <c r="J37" i="1"/>
  <c r="L37" i="1" s="1"/>
  <c r="J36" i="1"/>
  <c r="L35" i="1"/>
  <c r="K35" i="1"/>
  <c r="J35" i="1"/>
  <c r="L34" i="1"/>
  <c r="J34" i="1"/>
  <c r="K34" i="1" s="1"/>
  <c r="I34" i="1"/>
  <c r="J33" i="1"/>
  <c r="K32" i="1"/>
  <c r="I32" i="1" s="1"/>
  <c r="J32" i="1"/>
  <c r="J31" i="1"/>
  <c r="L31" i="1" s="1"/>
  <c r="J30" i="1"/>
  <c r="L30" i="1" s="1"/>
  <c r="L29" i="1"/>
  <c r="J29" i="1"/>
  <c r="K29" i="1" s="1"/>
  <c r="I29" i="1"/>
  <c r="J28" i="1"/>
  <c r="L28" i="1" s="1"/>
  <c r="J27" i="1"/>
  <c r="L26" i="1"/>
  <c r="J26" i="1"/>
  <c r="K26" i="1" s="1"/>
  <c r="I26" i="1"/>
  <c r="J25" i="1"/>
  <c r="L25" i="1" s="1"/>
  <c r="J24" i="1"/>
  <c r="J23" i="1"/>
  <c r="L22" i="1"/>
  <c r="K22" i="1"/>
  <c r="I22" i="1" s="1"/>
  <c r="J22" i="1"/>
  <c r="J21" i="1"/>
  <c r="J20" i="1"/>
  <c r="L20" i="1" s="1"/>
  <c r="K19" i="1"/>
  <c r="I19" i="1" s="1"/>
  <c r="J19" i="1"/>
  <c r="L19" i="1" s="1"/>
  <c r="L18" i="1"/>
  <c r="K18" i="1"/>
  <c r="I18" i="1" s="1"/>
  <c r="J18" i="1"/>
  <c r="L17" i="1"/>
  <c r="J17" i="1"/>
  <c r="K17" i="1" s="1"/>
  <c r="I17" i="1"/>
  <c r="L16" i="1"/>
  <c r="J16" i="1"/>
  <c r="K16" i="1" s="1"/>
  <c r="I16" i="1" s="1"/>
  <c r="J15" i="1"/>
  <c r="J14" i="1"/>
  <c r="B14" i="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111" i="1" s="1"/>
  <c r="B112" i="1" s="1"/>
  <c r="B113" i="1" s="1"/>
  <c r="B114" i="1" s="1"/>
  <c r="B115" i="1" s="1"/>
  <c r="B116" i="1" s="1"/>
  <c r="B117" i="1" s="1"/>
  <c r="B118" i="1" s="1"/>
  <c r="B119" i="1" s="1"/>
  <c r="B120" i="1" s="1"/>
  <c r="B121" i="1" s="1"/>
  <c r="B122" i="1" s="1"/>
  <c r="B123" i="1" s="1"/>
  <c r="B124" i="1" s="1"/>
  <c r="B125" i="1" s="1"/>
  <c r="B126" i="1" s="1"/>
  <c r="B127" i="1" s="1"/>
  <c r="B128" i="1" s="1"/>
  <c r="B129" i="1" s="1"/>
  <c r="B130" i="1" s="1"/>
  <c r="B131" i="1" s="1"/>
  <c r="B132" i="1" s="1"/>
  <c r="B133" i="1" s="1"/>
  <c r="B134" i="1" s="1"/>
  <c r="B135" i="1" s="1"/>
  <c r="B136" i="1" s="1"/>
  <c r="B137" i="1" s="1"/>
  <c r="B138" i="1" s="1"/>
  <c r="B139" i="1" s="1"/>
  <c r="B140" i="1" s="1"/>
  <c r="B141" i="1" s="1"/>
  <c r="B142" i="1" s="1"/>
  <c r="L13" i="1"/>
  <c r="K13" i="1"/>
  <c r="I13" i="1" s="1"/>
  <c r="J13" i="1"/>
  <c r="L12" i="1"/>
  <c r="K12" i="1"/>
  <c r="I12" i="1"/>
  <c r="J11" i="1"/>
  <c r="L11" i="1" s="1"/>
  <c r="B11" i="1"/>
  <c r="B12" i="1" s="1"/>
  <c r="B13" i="1" s="1"/>
  <c r="L10" i="1"/>
  <c r="J10" i="1"/>
  <c r="L39" i="1" l="1"/>
  <c r="K39" i="1"/>
  <c r="L23" i="1"/>
  <c r="K23" i="1"/>
  <c r="I23" i="1" s="1"/>
  <c r="L50" i="1"/>
  <c r="K50" i="1"/>
  <c r="I50" i="1" s="1"/>
  <c r="L56" i="1"/>
  <c r="I56" i="1"/>
  <c r="L71" i="1"/>
  <c r="K71" i="1"/>
  <c r="I71" i="1" s="1"/>
  <c r="I107" i="1"/>
  <c r="L133" i="1"/>
  <c r="K133" i="1"/>
  <c r="I133" i="1" s="1"/>
  <c r="L14" i="1"/>
  <c r="K14" i="1"/>
  <c r="I14" i="1" s="1"/>
  <c r="K56" i="1"/>
  <c r="L60" i="1"/>
  <c r="K60" i="1"/>
  <c r="I60" i="1" s="1"/>
  <c r="L91" i="1"/>
  <c r="K91" i="1"/>
  <c r="I91" i="1" s="1"/>
  <c r="K107" i="1"/>
  <c r="L40" i="1"/>
  <c r="K40" i="1"/>
  <c r="I40" i="1" s="1"/>
  <c r="L107" i="1"/>
  <c r="K97" i="1"/>
  <c r="I97" i="1" s="1"/>
  <c r="K11" i="1"/>
  <c r="K20" i="1"/>
  <c r="I20" i="1" s="1"/>
  <c r="K57" i="1"/>
  <c r="I57" i="1" s="1"/>
  <c r="K88" i="1"/>
  <c r="I88" i="1" s="1"/>
  <c r="I98" i="1"/>
  <c r="L98" i="1"/>
  <c r="L118" i="1"/>
  <c r="K118" i="1"/>
  <c r="I118" i="1" s="1"/>
  <c r="K47" i="1"/>
  <c r="I47" i="1" s="1"/>
  <c r="K68" i="1"/>
  <c r="I68" i="1" s="1"/>
  <c r="L84" i="1"/>
  <c r="K84" i="1"/>
  <c r="I84" i="1"/>
  <c r="K98" i="1"/>
  <c r="L114" i="1"/>
  <c r="L140" i="1"/>
  <c r="K140" i="1"/>
  <c r="I140" i="1"/>
  <c r="K114" i="1"/>
  <c r="I114" i="1" s="1"/>
  <c r="I124" i="1"/>
  <c r="L36" i="1"/>
  <c r="K36" i="1"/>
  <c r="I36" i="1" s="1"/>
  <c r="K124" i="1"/>
  <c r="L141" i="1"/>
  <c r="K141" i="1"/>
  <c r="I141" i="1" s="1"/>
  <c r="L27" i="1"/>
  <c r="L43" i="1"/>
  <c r="K43" i="1"/>
  <c r="I43" i="1" s="1"/>
  <c r="K53" i="1"/>
  <c r="I53" i="1" s="1"/>
  <c r="K74" i="1"/>
  <c r="I74" i="1" s="1"/>
  <c r="L85" i="1"/>
  <c r="K85" i="1"/>
  <c r="I85" i="1" s="1"/>
  <c r="L105" i="1"/>
  <c r="K105" i="1"/>
  <c r="I105" i="1" s="1"/>
  <c r="K115" i="1"/>
  <c r="I115" i="1" s="1"/>
  <c r="L124" i="1"/>
  <c r="K27" i="1"/>
  <c r="I27" i="1" s="1"/>
  <c r="L115" i="1"/>
  <c r="L33" i="1"/>
  <c r="K33" i="1"/>
  <c r="I33" i="1" s="1"/>
  <c r="I39" i="1"/>
  <c r="I21" i="1"/>
  <c r="L24" i="1"/>
  <c r="K24" i="1"/>
  <c r="I24" i="1" s="1"/>
  <c r="L61" i="1"/>
  <c r="K61" i="1"/>
  <c r="I61" i="1" s="1"/>
  <c r="K122" i="1"/>
  <c r="I122" i="1" s="1"/>
  <c r="L125" i="1"/>
  <c r="K125" i="1"/>
  <c r="I125" i="1" s="1"/>
  <c r="K21" i="1"/>
  <c r="K30" i="1"/>
  <c r="I30" i="1" s="1"/>
  <c r="L54" i="1"/>
  <c r="I75" i="1"/>
  <c r="L75" i="1"/>
  <c r="I99" i="1"/>
  <c r="K102" i="1"/>
  <c r="I102" i="1" s="1"/>
  <c r="K119" i="1"/>
  <c r="I119" i="1" s="1"/>
  <c r="L15" i="1"/>
  <c r="K15" i="1"/>
  <c r="I15" i="1" s="1"/>
  <c r="L21" i="1"/>
  <c r="I41" i="1"/>
  <c r="K54" i="1"/>
  <c r="I54" i="1" s="1"/>
  <c r="K75" i="1"/>
  <c r="K99" i="1"/>
  <c r="K138" i="1"/>
  <c r="I138" i="1" s="1"/>
  <c r="K37" i="1"/>
  <c r="I37" i="1" s="1"/>
  <c r="K41" i="1"/>
  <c r="L99" i="1"/>
  <c r="K135" i="1"/>
  <c r="I135" i="1" s="1"/>
  <c r="K25" i="1"/>
  <c r="I25" i="1" s="1"/>
  <c r="K28" i="1"/>
  <c r="I28" i="1" s="1"/>
  <c r="L41" i="1"/>
  <c r="K48" i="1"/>
  <c r="I48" i="1" s="1"/>
  <c r="L51" i="1"/>
  <c r="K51" i="1"/>
  <c r="I51" i="1" s="1"/>
  <c r="K62" i="1"/>
  <c r="I62" i="1" s="1"/>
  <c r="K69" i="1"/>
  <c r="I69" i="1" s="1"/>
  <c r="L72" i="1"/>
  <c r="K72" i="1"/>
  <c r="I72" i="1" s="1"/>
  <c r="K76" i="1"/>
  <c r="I76" i="1" s="1"/>
  <c r="K79" i="1"/>
  <c r="I79" i="1" s="1"/>
  <c r="L86" i="1"/>
  <c r="K86" i="1"/>
  <c r="I86" i="1" s="1"/>
  <c r="K132" i="1"/>
  <c r="I132" i="1" s="1"/>
  <c r="K45" i="1"/>
  <c r="I45" i="1" s="1"/>
  <c r="L76" i="1"/>
  <c r="L96" i="1"/>
  <c r="K96" i="1"/>
  <c r="I96" i="1" s="1"/>
  <c r="K113" i="1"/>
  <c r="I113" i="1" s="1"/>
  <c r="J143" i="1"/>
  <c r="I10" i="1"/>
  <c r="K31" i="1"/>
  <c r="I31" i="1" s="1"/>
  <c r="I35" i="1"/>
  <c r="K42" i="1"/>
  <c r="I42" i="1" s="1"/>
  <c r="L100" i="1"/>
  <c r="K100" i="1"/>
  <c r="I100" i="1" s="1"/>
  <c r="I121" i="1"/>
  <c r="K63" i="1"/>
  <c r="I63" i="1" s="1"/>
  <c r="K78" i="1"/>
  <c r="I78" i="1" s="1"/>
  <c r="K92" i="1"/>
  <c r="I92" i="1" s="1"/>
  <c r="K117" i="1"/>
  <c r="I117" i="1" s="1"/>
  <c r="K46" i="1"/>
  <c r="I46" i="1" s="1"/>
  <c r="I87" i="1"/>
  <c r="K103" i="1"/>
  <c r="I103" i="1" s="1"/>
  <c r="K143" i="1" l="1"/>
  <c r="I11" i="1"/>
  <c r="I143" i="1" s="1"/>
  <c r="M14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Leidy  Laura Hurtado Asencio</author>
  </authors>
  <commentList>
    <comment ref="D75" authorId="0" shapeId="0" xr:uid="{5470682F-A73B-45A3-B233-6C6F0646D11F}">
      <text>
        <r>
          <rPr>
            <b/>
            <sz val="9"/>
            <color indexed="81"/>
            <rFont val="Tahoma"/>
            <family val="2"/>
          </rPr>
          <t>Leidy  Laura Hurtado Asencio:</t>
        </r>
        <r>
          <rPr>
            <sz val="9"/>
            <color indexed="81"/>
            <rFont val="Tahoma"/>
            <family val="2"/>
          </rPr>
          <t xml:space="preserve">
Este comprobante fue modificado por el E450000009725</t>
        </r>
      </text>
    </comment>
    <comment ref="D76" authorId="0" shapeId="0" xr:uid="{923B8D8F-BB5A-49E6-99A9-580752A00809}">
      <text>
        <r>
          <rPr>
            <b/>
            <sz val="9"/>
            <color indexed="81"/>
            <rFont val="Tahoma"/>
            <family val="2"/>
          </rPr>
          <t>Leidy  Laura Hurtado Asencio:</t>
        </r>
        <r>
          <rPr>
            <sz val="9"/>
            <color indexed="81"/>
            <rFont val="Tahoma"/>
            <family val="2"/>
          </rPr>
          <t xml:space="preserve">
Este comprobante fue modificado por el E450000009721
</t>
        </r>
      </text>
    </comment>
    <comment ref="D104" authorId="0" shapeId="0" xr:uid="{7927CAD6-2121-4CD3-A83B-DEFA5AA8B529}">
      <text>
        <r>
          <rPr>
            <b/>
            <sz val="9"/>
            <color indexed="81"/>
            <rFont val="Tahoma"/>
            <family val="2"/>
          </rPr>
          <t>Leidy  Laura Hurtado Asencio:</t>
        </r>
        <r>
          <rPr>
            <sz val="9"/>
            <color indexed="81"/>
            <rFont val="Tahoma"/>
            <family val="2"/>
          </rPr>
          <t xml:space="preserve">
Este comprobante fue modificado por el E450000009723
</t>
        </r>
      </text>
    </comment>
    <comment ref="D105" authorId="0" shapeId="0" xr:uid="{9F85E9EB-6965-4DB4-AD1A-46DB280E24F6}">
      <text>
        <r>
          <rPr>
            <b/>
            <sz val="9"/>
            <color indexed="81"/>
            <rFont val="Tahoma"/>
            <family val="2"/>
          </rPr>
          <t>Leidy  Laura Hurtado Asencio:</t>
        </r>
        <r>
          <rPr>
            <sz val="9"/>
            <color indexed="81"/>
            <rFont val="Tahoma"/>
            <family val="2"/>
          </rPr>
          <t xml:space="preserve">
Este comprobante fue modificado por el E450000009720</t>
        </r>
      </text>
    </comment>
    <comment ref="D106" authorId="0" shapeId="0" xr:uid="{D66E09E9-A516-4398-AA0B-B1D9BCD8AF57}">
      <text>
        <r>
          <rPr>
            <b/>
            <sz val="9"/>
            <color indexed="81"/>
            <rFont val="Tahoma"/>
            <family val="2"/>
          </rPr>
          <t>Leidy  Laura Hurtado Asencio:</t>
        </r>
        <r>
          <rPr>
            <sz val="9"/>
            <color indexed="81"/>
            <rFont val="Tahoma"/>
            <family val="2"/>
          </rPr>
          <t xml:space="preserve">
Este comprobante fue modificado por el E450000009727.</t>
        </r>
      </text>
    </comment>
  </commentList>
</comments>
</file>

<file path=xl/sharedStrings.xml><?xml version="1.0" encoding="utf-8"?>
<sst xmlns="http://schemas.openxmlformats.org/spreadsheetml/2006/main" count="502" uniqueCount="369">
  <si>
    <t>COMITE EJECUTOR DE INFRAESTRUCTURAS DE ZONAS TURISTICAS CEIZTUR</t>
  </si>
  <si>
    <t>INFORME PAGO A PROVEEDORES</t>
  </si>
  <si>
    <t>AL 31/03/2026</t>
  </si>
  <si>
    <t>ITEM</t>
  </si>
  <si>
    <t>PROVEEDOR</t>
  </si>
  <si>
    <t>CONCEPTO</t>
  </si>
  <si>
    <t>FACTURA No.(NCF)</t>
  </si>
  <si>
    <t>FECHA FACTURA</t>
  </si>
  <si>
    <t>MONTO FACTURADO</t>
  </si>
  <si>
    <t xml:space="preserve">FECHA FIN FACTURA </t>
  </si>
  <si>
    <t>cuadre</t>
  </si>
  <si>
    <t>MONTO PAGADO A LA FECHA</t>
  </si>
  <si>
    <t>MONTO PENDIENTE</t>
  </si>
  <si>
    <t>ESTADO (COMPLETO, PENDIENTE Y ATRASADO)</t>
  </si>
  <si>
    <t>DOC. PAGO</t>
  </si>
  <si>
    <t>FECHA LIB</t>
  </si>
  <si>
    <t>INSTITUTO DE FORMACION TURISTICA DEL CARIBE</t>
  </si>
  <si>
    <t>Fcatura no. 1101. Servicio de almuerzo empresarial correspondiente del 9 al 13 de febrero 2026.</t>
  </si>
  <si>
    <t>B1500001101</t>
  </si>
  <si>
    <t>Fcatura no. 1102. Servicio de almuerzo empresarial correspondiente del 9 al 13 de febrero 2026.</t>
  </si>
  <si>
    <t>B1500001102</t>
  </si>
  <si>
    <t>Consorcio de Tarjetas Dominicanas, S.A</t>
  </si>
  <si>
    <t>Pago Factura No. 0846, correspondiente al Recargo del Pase Rápido de la Flotilla Vehicular del CEIZTUR, según anexos.</t>
  </si>
  <si>
    <t>E450000000846</t>
  </si>
  <si>
    <t>Altice Dominicana, SA</t>
  </si>
  <si>
    <t>Pago Factura no. 2348, por los servicios de renta mensual de Internet móvil para las cámaras de vídeo vigilancia instaladas en Playa Macao correspondientes al mes de febrero 2026 según anexos.</t>
  </si>
  <si>
    <t>E450000022348</t>
  </si>
  <si>
    <t>COMPANIA DOMINICANA DE TELEFONOS C POR A</t>
  </si>
  <si>
    <t>Pago Factura No.3355, Servicios de Renta Mensual de las Flotas del CEIZTUR, correspondiente al mes de enero 2026, según anexos.</t>
  </si>
  <si>
    <t>E450000103355</t>
  </si>
  <si>
    <t>HUMANO SEGUROS, S.A.</t>
  </si>
  <si>
    <t>Pago Factura No. 7441, correspondiente al mes de marzo 2026, del Seguro Médico de Salud a los empleados del CEIZTUR.</t>
  </si>
  <si>
    <t>E450000007441</t>
  </si>
  <si>
    <t>CENTRO DE EXPORTACION E INVERSIONES DE LA REPUBLICA DOMINICANA</t>
  </si>
  <si>
    <t>Pago Factura No. 0089. Concesión de espacio en edificio de CEI-RD, correspondiente al mes de marzo 2026,segun anexos</t>
  </si>
  <si>
    <t>B1500000089</t>
  </si>
  <si>
    <t>Grupo Marfa, SRL</t>
  </si>
  <si>
    <t>Pago Fact. No. 0006, Cub. No.34 Proy. No.371 Cont. No.2-2022; Mejoramiento del Malecón Santo Domingo Este.</t>
  </si>
  <si>
    <t>E450000000006</t>
  </si>
  <si>
    <t>ARQUICONSTRUSA S A</t>
  </si>
  <si>
    <t>Pago Fact. No. 0024, Cub. No.20,  Proy. No.389, Contrato No. 28-2022; Reconstrucción Vía de Acceso al Salto de Aguas Blancas, Municipio de Constanza, La Vega.</t>
  </si>
  <si>
    <t>B1500000024</t>
  </si>
  <si>
    <t>CARMEN ENICIA CHEVALIER DE CASADO</t>
  </si>
  <si>
    <t>Pago Fact. No. 1164, por concepto de Tramites Legales de Documentos, según anexos.</t>
  </si>
  <si>
    <t>B1500001164</t>
  </si>
  <si>
    <t>JUT Inversiones, SRL</t>
  </si>
  <si>
    <t>Pago Fact. No. 0003. Adquisición de Insumos para Uso de la Institución, destinado a MiPymes, según anexos.</t>
  </si>
  <si>
    <t>E450000000003</t>
  </si>
  <si>
    <t>Resolución Técnica Aldaso, EIRL</t>
  </si>
  <si>
    <t>Pago Facturas No. 0550 y 0554. Contratación para Servicio de Mantenimiento Preventivo y Correctivo de los Sistemas Aires Acondicionado de la Institución, destinado a MiPymes (mes de enero y febrero), según anexos.</t>
  </si>
  <si>
    <t>B1500000554</t>
  </si>
  <si>
    <t>10/03/2026</t>
  </si>
  <si>
    <t>Pago Fact. No. 0007, Cub. No.35 Proy. No.371 Cont. No.2-2022; Mejoramiento del Malecón Santo Domingo Este.</t>
  </si>
  <si>
    <t>E450000000007</t>
  </si>
  <si>
    <t>Brothers RSR Supply Offices, SRL</t>
  </si>
  <si>
    <t>Pago Fact. No. 1428. Adquisición de Materiales de Oficina para uso de la institución, según anexos.</t>
  </si>
  <si>
    <t>B1500001428</t>
  </si>
  <si>
    <t>Consultoría y Servicios Salper, SRL</t>
  </si>
  <si>
    <t>Pago Fact. No. 0204. Contratación Servicio de Fumigación y Desinfección para las oficinas de la Institución, correspondiente al mes de marzo 2026, según anexos.</t>
  </si>
  <si>
    <t>B1500000204</t>
  </si>
  <si>
    <t>Suplidora Reysa, EIRL</t>
  </si>
  <si>
    <t>Pago Fact. No. 0855. Adquisición de agua potable para uso del PNLPB, destinado a MiPymes (60 fardos de agua), según anexos.</t>
  </si>
  <si>
    <t>B1500000855</t>
  </si>
  <si>
    <t>Mytrak Technology, SRL</t>
  </si>
  <si>
    <t>Pago Fact. No. 0300. Servicio de Monitoreo de GPS de la flotilla Vehicular del CEIZTUR, correspondiente a los meses diciembre 2025 y enero 2026, según anexos.</t>
  </si>
  <si>
    <t>B1500000300</t>
  </si>
  <si>
    <t xml:space="preserve">	LUCEMAS SUPPLY, SRL</t>
  </si>
  <si>
    <t>Pago Fact. No. 0368. Adquisición de Desechables Para Uso de la Institución, destinado a MiPymes Mujer, Relanzamiento, según anexos.</t>
  </si>
  <si>
    <t>B1500004463</t>
  </si>
  <si>
    <t>Codom, SRL</t>
  </si>
  <si>
    <t>Pago fact. No.0039, Cub. No.17, Proy. No.397, contrato No.18-2023; Construcción de Plaza Multiuso en el municipio de Santa Cruz, Provincia El Seibo.</t>
  </si>
  <si>
    <t>E450000000039</t>
  </si>
  <si>
    <t>12/03/2026</t>
  </si>
  <si>
    <t>Progescon, SRL</t>
  </si>
  <si>
    <t>Pago Fact. No. 0456, Avance 30% del monto RD$1,475,000.00. Servicio de limpieza de alcantarillas tipo cajón e imbornales en la Av. La Marina, municipio Santa Barbara de Samaná, Provincia Samaná, destinado a Mipymes, según anexos.</t>
  </si>
  <si>
    <t>B1500000456</t>
  </si>
  <si>
    <t>ELSA MARGARITA DE LA CRUZ MATOS</t>
  </si>
  <si>
    <t>Pago Fact. No. 0119, por concepto de Tramites Legales de Documentos, según anexos.</t>
  </si>
  <si>
    <t>B1500000119</t>
  </si>
  <si>
    <t>Tamira Group, SRL</t>
  </si>
  <si>
    <t>Pago Fact. No. 0296. Servicios de Contratación de Estudios Médicos de preempleo para el CEIZTUR, según anexos.</t>
  </si>
  <si>
    <t>B1500000296</t>
  </si>
  <si>
    <t>PRODUCCIONES CUCALAMBE, SRL</t>
  </si>
  <si>
    <t>Pago Fact. No. 0075. Contratación de Servicio de Desayunos y Almuerzos para los Operativos del Programa Nacional de Limpieza de Playas y Balnearios (PNLPB) destinado a Mipymes (Zona Este), según anexos.</t>
  </si>
  <si>
    <t>B1500000075</t>
  </si>
  <si>
    <t>31/122026</t>
  </si>
  <si>
    <t>Completo</t>
  </si>
  <si>
    <t>Pago Fact. No. 0857. Adquisición de agua potable para uso del PNLPB, destinado a MiPymes (73 fardos de agua), según anexos.</t>
  </si>
  <si>
    <t>B1500000857</t>
  </si>
  <si>
    <t>Verquesa, SRL</t>
  </si>
  <si>
    <t>Pago Avance 20% del monto RD$3,870,000.00, Contrato No. 6-2026; Reparación de las Infraestructuras del Entorno del Balneario Boca de Cachón, Provincia Independencia.</t>
  </si>
  <si>
    <t>N/A</t>
  </si>
  <si>
    <t>Inversiones Alpic, SRL</t>
  </si>
  <si>
    <t>Pago fact. no. 0101, Cub. No. 1 Proy. No. 446  Cont. no. 28-2025;Construcción Parador Fotográfico de Punta Rucia, Distrito Municipal Estero Hondo, Provincia Puerto Plata, Relanzamiento.</t>
  </si>
  <si>
    <t>B1500000101</t>
  </si>
  <si>
    <t>Eulogia Florián Florentino</t>
  </si>
  <si>
    <t>Pago Avance 20% del monto RD$22,172,000.00, Contrato No. 3-2026;Construcción de Paradores Fotográficos: Las Ciénegas, El Nuevo Curro, Las Clavellinas y Guayabal, Provincia Azua. Lote 3: Construcción Parador Fotográfico: Las Clavellinas, Provincia Azua.</t>
  </si>
  <si>
    <t>SUPLIDORA REYSA EIRL</t>
  </si>
  <si>
    <t>Pago factura no. 0858. Adquisicion de Insumos de Higiene y limpieza paea uso de la institucion destinado a Mipymes mujer.</t>
  </si>
  <si>
    <t>B1500000858</t>
  </si>
  <si>
    <t>Pago Factura no. 3137, por los servicios de renta mensual de Internet móvil para las cámaras de vídeo vigilancia instaladas en Playa Macao correspondientes al mes de marzo  2026 según anexos.</t>
  </si>
  <si>
    <t>E450000023137</t>
  </si>
  <si>
    <t>E450000009726</t>
  </si>
  <si>
    <t>SANTO DOMINGO MOTORS COMPANY SA</t>
  </si>
  <si>
    <t xml:space="preserve"> Facturas No. 5525. Contratación de Mantenimiento de la flotilla Vehicular que se encuentra en garantía, según anexos.</t>
  </si>
  <si>
    <t>E450000005525</t>
  </si>
  <si>
    <t>E450000009725</t>
  </si>
  <si>
    <t xml:space="preserve"> Facturas No. 5542. Contratación de Mantenimiento de la flotilla Vehicular que se encuentra en garantía, según anexos.</t>
  </si>
  <si>
    <t>E450000005542</t>
  </si>
  <si>
    <t>Santo Domingo Motors Company, SA</t>
  </si>
  <si>
    <t xml:space="preserve"> Facturas No. 5543. Contratación de Mantenimiento de la flotilla Vehicular que se encuentra en garantía, según anexos.</t>
  </si>
  <si>
    <t>E450000005543</t>
  </si>
  <si>
    <t>E450000009721</t>
  </si>
  <si>
    <t xml:space="preserve"> Facturas No. 5569. Contratación de Mantenimiento de la flotilla Vehicular que se encuentra en garantía, según anexos.</t>
  </si>
  <si>
    <t>E450000005569</t>
  </si>
  <si>
    <t>E450000009723</t>
  </si>
  <si>
    <t xml:space="preserve"> Facturas No. 5576. Contratación de Mantenimiento de la flotilla Vehicular que se encuentra en garantía, según anexos.</t>
  </si>
  <si>
    <t>E450000005576</t>
  </si>
  <si>
    <t xml:space="preserve"> Facturas No. 5577. Contratación de Mantenimiento de la flotilla Vehicular que se encuentra en garantía, según anexos.</t>
  </si>
  <si>
    <t>E450000005577</t>
  </si>
  <si>
    <t xml:space="preserve"> Facturas No. 5596. Contratación de Mantenimiento de la flotilla Vehicular que se encuentra en garantía, según anexos.</t>
  </si>
  <si>
    <t>E450000005596</t>
  </si>
  <si>
    <t>E450000009720</t>
  </si>
  <si>
    <t xml:space="preserve"> Facturas No. 5632. Contratación de Mantenimiento de la flotilla Vehicular que se encuentra en garantía, según anexos.</t>
  </si>
  <si>
    <t>E450000005632</t>
  </si>
  <si>
    <t xml:space="preserve"> Facturas No. 5649. Contratación de Mantenimiento de la flotilla Vehicular que se encuentra en garantía, según anexos.</t>
  </si>
  <si>
    <t>E450000005649</t>
  </si>
  <si>
    <t>E450000009727</t>
  </si>
  <si>
    <t xml:space="preserve"> Facturas No. 5645. Contratación de Mantenimiento de la flotilla Vehicular que se encuentra en garantía, según anexos.</t>
  </si>
  <si>
    <t>E450000005645</t>
  </si>
  <si>
    <t xml:space="preserve"> Facturas No. 5656. Contratación de Mantenimiento de la flotilla Vehicular que se encuentra en garantía, según anexos.</t>
  </si>
  <si>
    <t>E450000005656</t>
  </si>
  <si>
    <t xml:space="preserve"> Facturas No. 5655. Contratación de Mantenimiento de la flotilla Vehicular que se encuentra en garantía, según anexos.</t>
  </si>
  <si>
    <t>E450000005655</t>
  </si>
  <si>
    <t xml:space="preserve"> Facturas No. 5668. Contratación de Mantenimiento de la flotilla Vehicular que se encuentra en garantía, según anexos.</t>
  </si>
  <si>
    <t>E450000005668</t>
  </si>
  <si>
    <t xml:space="preserve"> Facturas No. 5682. Contratación de Mantenimiento de la flotilla Vehicular que se encuentra en garantía, según anexos.</t>
  </si>
  <si>
    <t>E450000005682</t>
  </si>
  <si>
    <t xml:space="preserve"> Facturas No. 5719. Contratación de Mantenimiento de la flotilla Vehicular que se encuentra en garantía, según anexos.</t>
  </si>
  <si>
    <t>E450000005719</t>
  </si>
  <si>
    <t>Ramajessa, SRL</t>
  </si>
  <si>
    <t>Pago Avance 20% del monto RD$17,010,000.00, Contrato No. 1-2026. Reconstrucción de Parques, Municipio Boca Chica, Provincia Santo Domingo, Relanzamiento.</t>
  </si>
  <si>
    <t>Pago Factura No. 5828, Servicios de Renta Mensual de las Flotas del CEIZTUR, correspondiente al mes de  febrero 2026, según anexos.</t>
  </si>
  <si>
    <t>E450000105828</t>
  </si>
  <si>
    <t>Consorcio Vsmagon</t>
  </si>
  <si>
    <t>Pago Fact. No. 0001, Cub. No. 1 Proy. No. 434 Cont. No. 15-2025; Reconstrucción Plaza de Vendedores Playa Mino, municipio Río San Juan, provincia María Trinidad Sánchez.</t>
  </si>
  <si>
    <t>E450000000001</t>
  </si>
  <si>
    <t>Consorcio PPNorte</t>
  </si>
  <si>
    <t>Pago Fact. No.0009, Cub. No.9 Proy. No.373 Contrato No. 7-2022; Mejoramiento del Frente Costero de la Playa Sosua, Provincia Puerto Plata (Plaza Norte) Lote 2.</t>
  </si>
  <si>
    <t>B100000009</t>
  </si>
  <si>
    <t xml:space="preserve"> </t>
  </si>
  <si>
    <t>Implementos y Maquinarias (IMCA), S.A.</t>
  </si>
  <si>
    <t>Pago Fact. No. 0492. Contratación de servicio de mantenimiento general y reparación por garantía tractores para limpieza de playas del Programa Nacional Limpieza de Playas y Balnearios, según anexos.</t>
  </si>
  <si>
    <t>E450000000492</t>
  </si>
  <si>
    <t>B&amp;F MERCANTIL, SRL</t>
  </si>
  <si>
    <t>Pago Fact. No. 0014. Adquisición de Herramientas Vehiculares para Unidades Vehiculares de CEIZTUR, destinado a MiPymes (Set de Herramientas), según anexos.</t>
  </si>
  <si>
    <t>E450000000014</t>
  </si>
  <si>
    <t>RONNY MARTINEZ MARTINEZ</t>
  </si>
  <si>
    <t>Pago Fact. No. 0077, por concepto de Trámites Legales de Documentos, según anexos.</t>
  </si>
  <si>
    <t>B1500000077</t>
  </si>
  <si>
    <t>Pago Facturas No. 1110. Almuerzo para los colaboradores del CEIZTUR del 23 al 26 de febrero y Desayunos y Jugos Naturales CEIZTUR del 26 de febrero del 2026, según anexos.</t>
  </si>
  <si>
    <t>B1500001110</t>
  </si>
  <si>
    <t>Pago Facturas No.  1111. Almuerzo para los colaboradores del CEIZTUR del 23 al 26 de febrero y Desayunos y Jugos Naturales CEIZTUR del 26 de febrero del 2026, según anexos.</t>
  </si>
  <si>
    <t>B1500001111</t>
  </si>
  <si>
    <t>Viamar, SA</t>
  </si>
  <si>
    <t>Pago Facturas No. 9484. Contratación de Servicio de Mantenimientos preventivos y correctivos a vehículos en garantía (CEIZTUR).</t>
  </si>
  <si>
    <t>E450000009484</t>
  </si>
  <si>
    <t>Pago Facturas No. 9485. Contratación de Servicio de Mantenimientos preventivos y correctivos a vehículos en garantía (CEIZTUR).</t>
  </si>
  <si>
    <t>E450000009485</t>
  </si>
  <si>
    <t>Pago Facturas No. 9717. Contratación de Servicio de Mantenimientos preventivos y correctivos a vehículos en garantía (CEIZTUR).</t>
  </si>
  <si>
    <t>E450000009717</t>
  </si>
  <si>
    <t>Pago Facturas No. 9726. Contratación de Servicio de Mantenimientos preventivos y correctivos a vehículos en garantía (CEIZTUR).</t>
  </si>
  <si>
    <t>JORDI MOLINA FIGUERAS</t>
  </si>
  <si>
    <t>Pago No.4 factura No. 0001, Contrato No. 17-2024; Restauración Artesonado y Mobiliario Alcázar de Colon, Ciudad Colonial, Distrito Nacional.</t>
  </si>
  <si>
    <t>JARDIN ILUSIONES SRL</t>
  </si>
  <si>
    <t xml:space="preserve">Pago factura no. 4463. Adquisicion de elementos de integracion en Marzo Programa Juntos Agregamos Valor, destinado a Mipyme mujer. </t>
  </si>
  <si>
    <t>Tablero Global Corp, SRL</t>
  </si>
  <si>
    <t>Pago Fact. No. 0113, Cub. No.3 Proy. No. 430  Cont. No. 5-2025; Restauración Edificio de la Dirección Nacional de Patrimonio Monumental (DNPM) Ciudad Colonia, Distrito Nacional.</t>
  </si>
  <si>
    <t>B1500000113</t>
  </si>
  <si>
    <t>GRUPO DIARIO LIBRE S A</t>
  </si>
  <si>
    <t>Pago Fact. No. 1057. Servicio para contratación de publicidad en dos periódicos de circulación nacional para Convocatoria de Licitación Pública Nacional Ref CEIZTUR-CCC-LPN-2026-0001, según anexos.</t>
  </si>
  <si>
    <t>E450000001057</t>
  </si>
  <si>
    <t>Pago Fact. No. 1175, por concepto de Tramites Legales de Documentos, según anexo</t>
  </si>
  <si>
    <t>B1500001175</t>
  </si>
  <si>
    <t>Khalicco Investments, SRL</t>
  </si>
  <si>
    <t>Pago Fact. No. 1658. Adquisición de Accesorios para Baños de la Institución, destinado a MiPymes Mujer. (Dispensador de papel toalla y dispensador de papel higiénico), según anexos.</t>
  </si>
  <si>
    <t>B1500001658</t>
  </si>
  <si>
    <t>Pago Fact. No. 0078. Contratación de Servicio de Desayunos y Almuerzos para los Operativos del Programa Nacional de Limpieza de Playas, Balnearios del PNLPB, destinado a Mipymes (Zona Este), según anexos.</t>
  </si>
  <si>
    <t>B1500000078</t>
  </si>
  <si>
    <t>Constructora Viasan &amp; Asociados, SRL</t>
  </si>
  <si>
    <t>Pago Fact. No. 0007, Cub. No.1 Proy. No. 432  Cont. No. 11-2025; Reconstrucción de parques, municipio Boca Chica, provincia Santo Domingo,Lote 2: Parque Infantil, municipio Boca Chica.</t>
  </si>
  <si>
    <t>VIAMAR S A</t>
  </si>
  <si>
    <t>Factura no. 9297.  Contratación de Mantenimiento de la flotilla Vehicular que se encuentra en garantía, según anexos.</t>
  </si>
  <si>
    <t>E450000009297</t>
  </si>
  <si>
    <t>Factura no. 9306.  Contratación de Mantenimiento de la flotilla Vehicular que se encuentra en garantía, según anexos.</t>
  </si>
  <si>
    <t>E450000009306</t>
  </si>
  <si>
    <t>MRO MANTENIMIENTO OPERACION &amp; REPARACION</t>
  </si>
  <si>
    <t xml:space="preserve">Factura no. 1215. Adquisicion de Suministros y materiales eléctricos y plomería para uso de la institucion. </t>
  </si>
  <si>
    <t>B1500001215</t>
  </si>
  <si>
    <t>26/03/2026</t>
  </si>
  <si>
    <t>31/12/2026</t>
  </si>
  <si>
    <t>DITA SERVICES S.R.L.</t>
  </si>
  <si>
    <t>Factura no. 0658. Servicio de fumigación de las oficinas de la institucion correspondinete al mes de  marzo 2026.</t>
  </si>
  <si>
    <t>B1500000658</t>
  </si>
  <si>
    <t>30/03/2026</t>
  </si>
  <si>
    <t>31/12/2027</t>
  </si>
  <si>
    <t>CASTSO GROUP SRL</t>
  </si>
  <si>
    <t>Factura no. 0001. Contratación servicio mantenimiento tubería de desagüe.</t>
  </si>
  <si>
    <t>AGENCIA BELLA S.A.S</t>
  </si>
  <si>
    <t>Factura no. 0511. Servicio de Mantenimiento Honda XR 2024 - Aceite, frenos, bandas a la motocicleta de la institucion.</t>
  </si>
  <si>
    <t>E450000000511</t>
  </si>
  <si>
    <t>20/03/2026</t>
  </si>
  <si>
    <t>VIAMAR S.A.</t>
  </si>
  <si>
    <t>Factura No.9913  . Contratación de Servicio de Mantenimientos preventivos y correctivos a vehículos en garantía de la institucion.</t>
  </si>
  <si>
    <t>E450000009913</t>
  </si>
  <si>
    <t>21/03/2026</t>
  </si>
  <si>
    <t>Factura No.9851  . Contratación de Servicio de Mantenimientos preventivos y correctivos a vehículos en garantía de la institucion.</t>
  </si>
  <si>
    <t>E450000009851</t>
  </si>
  <si>
    <t>18/03/2026</t>
  </si>
  <si>
    <t>Factura No.9657  . Contratación de Servicio de Mantenimientos preventivos y correctivos a vehículos en garantía de la institucion.</t>
  </si>
  <si>
    <t>E450000009657</t>
  </si>
  <si>
    <t>03/03/2026</t>
  </si>
  <si>
    <t>Factura No.9891  . Contratación de Servicio de Mantenimientos preventivos y correctivos a vehículos en garantía de la institucion.</t>
  </si>
  <si>
    <t>E450000009891</t>
  </si>
  <si>
    <t>19/03/2026</t>
  </si>
  <si>
    <t>Factura No.9818  . Contratación de Servicio de Mantenimientos preventivos y correctivos a vehículos en garantía de la institucion.</t>
  </si>
  <si>
    <t>E450000009818</t>
  </si>
  <si>
    <t>16/03/2026</t>
  </si>
  <si>
    <t>Factura No.9821  . Contratación de Servicio de Mantenimientos preventivos y correctivos a vehículos en garantía de la institucion.</t>
  </si>
  <si>
    <t>E450000009821</t>
  </si>
  <si>
    <t>Factura No.9828  . Contratación de Servicio de Mantenimientos preventivos y correctivos a vehículos en garantía de la institucion.</t>
  </si>
  <si>
    <t>E450000009828</t>
  </si>
  <si>
    <t>17/03/2026</t>
  </si>
  <si>
    <t>SANTO DOMINGO MOTORS</t>
  </si>
  <si>
    <t>Factura No.5876  . Contratación de Servicio de Mantenimientos preventivos y correctivos a vehículos en garantía de la institucion.</t>
  </si>
  <si>
    <t>E450000005876</t>
  </si>
  <si>
    <t>11/03/2026</t>
  </si>
  <si>
    <t>Factura No.5883  . Contratación de Servicio de Mantenimientos preventivos y correctivos a vehículos en garantía de la institucion.</t>
  </si>
  <si>
    <t>E450000005883</t>
  </si>
  <si>
    <t>Factura No.5945. Contratación de Servicio de Mantenimientos preventivos y correctivos a vehículos en garantía de la institucion.</t>
  </si>
  <si>
    <t>E450000005945</t>
  </si>
  <si>
    <t>Factura No.5756. Contratación de Servicio de Mantenimientos preventivos y correctivos a vehículos en garantía de la institucion.</t>
  </si>
  <si>
    <t>E450000005756</t>
  </si>
  <si>
    <t>02/03/2026</t>
  </si>
  <si>
    <t>Factura No.5767. Contratación de Servicio de Mantenimientos preventivos y correctivos a vehículos en garantía de la institucion.</t>
  </si>
  <si>
    <t>E450000005767</t>
  </si>
  <si>
    <t>Factura No.5805. Contratación de Servicio de Mantenimientos preventivos y correctivos a vehículos en garantía de la institucion.</t>
  </si>
  <si>
    <t>E450000005805</t>
  </si>
  <si>
    <t>Factura No.5920. Contratación de Servicio de Mantenimientos preventivos y correctivos a vehículos en garantía de la institucion.</t>
  </si>
  <si>
    <t>E450000005920</t>
  </si>
  <si>
    <t>Factura No.5919. Contratación de Servicio de Mantenimientos preventivos y correctivos a vehículos en garantía de la institucion.</t>
  </si>
  <si>
    <t>E450000005919</t>
  </si>
  <si>
    <t>Factura No.5868. Contratación de Servicio de Mantenimientos preventivos y correctivos a vehículos en garantía de la institucion.</t>
  </si>
  <si>
    <t>E450000005868</t>
  </si>
  <si>
    <t>Factura No.5926. Contratación de Servicio de Mantenimientos preventivos y correctivos a vehículos en garantía de la institucion.</t>
  </si>
  <si>
    <t>E450000005926</t>
  </si>
  <si>
    <t>Factura No.5968. Contratación de Servicio de Mantenimientos preventivos y correctivos a vehículos en garantía de la institucion.</t>
  </si>
  <si>
    <t>E450000005968</t>
  </si>
  <si>
    <t>Factura No.5954. Contratación de Servicio de Mantenimientos preventivos y correctivos a vehículos en garantía de la institucion.</t>
  </si>
  <si>
    <t>E450000005954</t>
  </si>
  <si>
    <t>Factura No.5944. Contratación de Servicio de Mantenimientos preventivos y correctivos a vehículos en garantía de la institucion.</t>
  </si>
  <si>
    <t>E450000005944</t>
  </si>
  <si>
    <t>DISEÑOS PRESUPUESTOS Y CONSTRUCCIONES SRL</t>
  </si>
  <si>
    <t>Factura no. 0041 Estudio de Vulnerabilidad Estructural del IFTC.</t>
  </si>
  <si>
    <t>B1500000041</t>
  </si>
  <si>
    <t>25/03/2026</t>
  </si>
  <si>
    <t xml:space="preserve">ING. ROSIELL I. CABREJA R. </t>
  </si>
  <si>
    <t>Factura no. 0005. Servicio retiro y suministro lona asfáltica impermeabilización Of. Mitur Bavaro .</t>
  </si>
  <si>
    <t>B1500000005</t>
  </si>
  <si>
    <t>GRUPO DIARIO LIBRE S.A.</t>
  </si>
  <si>
    <t xml:space="preserve">Factura no. 1078. Publicación  del proceso de licitacion publica los dias 26 y 27 de marzo. </t>
  </si>
  <si>
    <t>E450000001078</t>
  </si>
  <si>
    <t>27/03/2026</t>
  </si>
  <si>
    <t>Factura no. 9312.  Contratación de Mantenimiento de la flotilla Vehicular que se encuentra en garantía, según anexos.</t>
  </si>
  <si>
    <t>E450000009312</t>
  </si>
  <si>
    <t>Factura no. 9318.  Contratación de Mantenimiento de la flotilla Vehicular que se encuentra en garantía, según anexos.</t>
  </si>
  <si>
    <t>E450000009318</t>
  </si>
  <si>
    <t>Factura no. 9330.  Contratación de Mantenimiento de la flotilla Vehicular que se encuentra en garantía, según anexos.</t>
  </si>
  <si>
    <t>E450000009330</t>
  </si>
  <si>
    <t>Factura no. 9401.  Contratación de Mantenimiento de la flotilla Vehicular que se encuentra en garantía, según anexos.</t>
  </si>
  <si>
    <t>E450000009401</t>
  </si>
  <si>
    <t>Factura no. 9408.  Contratación de Mantenimiento de la flotilla Vehicular que se encuentra en garantía, según anexos.</t>
  </si>
  <si>
    <t>E450000009408</t>
  </si>
  <si>
    <t xml:space="preserve"> Facturas No. 9483. Contratación de Mantenimiento de la flotilla Vehicular que se encuentra en garantía, según anexos.</t>
  </si>
  <si>
    <t>E450000009483</t>
  </si>
  <si>
    <t xml:space="preserve"> Facturas No. 9480. Contratación de Mantenimiento de la flotilla Vehicular que se encuentra en garantía, según anexos.</t>
  </si>
  <si>
    <t>E450000009480</t>
  </si>
  <si>
    <t>Factura no. 9731.  Contratación de Mantenimiento de la flotilla Vehicular que se encuentra en garantía, según anexos.</t>
  </si>
  <si>
    <t>E450000009731</t>
  </si>
  <si>
    <t>S J &amp; T Vision Multiservices, SRL</t>
  </si>
  <si>
    <t>Pago Avance 20% del monto RD$16,745,425.43, Contrato No. 2-2026. Reconstrucción de Parques, Municipio Boca Chica, Provincia Santo Domingo, Relanzamiento, Lote 2: Plaza Caracoles, Municipio Boca Chica.</t>
  </si>
  <si>
    <t>O REILLY &amp; ASOCIADOS S R L</t>
  </si>
  <si>
    <t>Pago Fact. No. 0004, Cub. No. 3 Proy. No. 429 Cont. No. 4-2025; Reconstrucción Vía de Acceso a Jumunucu Tramo Calle Sabina-Escuela Compadre Pascual, Municipio Jarabacoa, Provincia La Vega.</t>
  </si>
  <si>
    <t>E450000000004</t>
  </si>
  <si>
    <t>EDITORA LISTIN DIARIO, S.A.</t>
  </si>
  <si>
    <t>Pago Fact. No. 1977. Servicio para contratación de publicidad en dos periódicos de circulación nacional para Convocatoria de Licitación Pública Nacional Ref CEIZTUR-CCC-LPN-2026-0001, según anexos.</t>
  </si>
  <si>
    <t>E450000001977</t>
  </si>
  <si>
    <t>MINISTERIO DE MEDIO AMBIENTE Y RECURSOS NATURALES</t>
  </si>
  <si>
    <t>Pago emisión de autorización ambiental de proyecto mediante orden de pago No. AA-26-1705 (S01-26-00738), según anexos.</t>
  </si>
  <si>
    <t>Terrasa, SRL</t>
  </si>
  <si>
    <t>Pago Avance del monto RD$193,533,136.96, Contrato No. 4-2026. Construcción Plaza de Vendedores Playa Teco, Distrito Municipal Maimón, Provincia Puerto Plata, Relanzamiento.</t>
  </si>
  <si>
    <t>Comercial Bonoco, SRL</t>
  </si>
  <si>
    <t>Pago Fact. No. 0047, Cub. No. 1 Proy. No. 438  Cont. No. 21-2025; Reconstrucción de aceras, contenes y parque de la mujer (obelisco), municipio Higüey, provincia La Altagracia, Relanzamiento, Lote 2: Reconstrucción del Parque de la Mujer.</t>
  </si>
  <si>
    <t>B15000000047</t>
  </si>
  <si>
    <t>MARIO JOSE HURTADO IMBERT</t>
  </si>
  <si>
    <t>Pago Fact. No. 0085, Cub. No. 9 y final, más devolución de vicios ocultos, Proy. No.421 Contrato No. 24-2024; Reconstrucción del Muelle Turístico de Miches, Provincia El Seibo. Relanzamiento</t>
  </si>
  <si>
    <t>B1500000085</t>
  </si>
  <si>
    <t>Edinsa, SRL</t>
  </si>
  <si>
    <t>Pago Fact. No.0020 Cub. No.15 Proy. No.372 Contrato No.5-2022; Mejoramiento del Frente Costero de la Playa Sosua, Provincia Puerto Plata (Plaza Sur), Lote 1.</t>
  </si>
  <si>
    <t>E450000000020</t>
  </si>
  <si>
    <t>Diseños Presupuestos y Construcciones, SRL</t>
  </si>
  <si>
    <t>Pago Fact. No. 0041. Contratación de Estudio de Vulnerabilidad Instituto de Formación Turística del Caribe, Provincia San Cristobal, relanzamiento, según anexos.</t>
  </si>
  <si>
    <t>Pago Fact. No. 1660. Adquisición de Herramientas Vehiculares para Unidades Vehiculares de CEIZTUR, destinado a MiPymes (Arrancador Jumper de 12V), según anexos.</t>
  </si>
  <si>
    <t>B1500002660</t>
  </si>
  <si>
    <t>Benesta, SRL</t>
  </si>
  <si>
    <t>Pago Fact. No. 0100, Cub. No. 2 Proy. No. 447  Cont. No. 29-2025; Mejoramiento entorno de la Playa El Faro, Municipio San Pedro, Provincia San Pedro de Macorís</t>
  </si>
  <si>
    <t>B1500000100</t>
  </si>
  <si>
    <t>Seguros Reservas</t>
  </si>
  <si>
    <t>Factura no. 1357. Renovacion de poliza de incendios y lineas aliadas.</t>
  </si>
  <si>
    <t>E450000011357</t>
  </si>
  <si>
    <t>Constructora HPP, SRL</t>
  </si>
  <si>
    <t>Pago Fact. No. 0082, Cub. No.1 Proy. No. 431  Cont. No.6-2025;  Construcción de Infraestructuras Recreativas en Frente Marítimo de Playa Linda, Municipio Nizao, Provincia Peravia.</t>
  </si>
  <si>
    <t>B1500000082</t>
  </si>
  <si>
    <t>CONSTRUCTORA RODI, SRL</t>
  </si>
  <si>
    <t>Pago Fact. No. 0072, Cub. No.3  Proy. No.419 Contrato No. 23-2024; Reconstrucción Calle Colon, Eugenio María de Hostos y Callejón de Regina, Ciudad Colonial, Distrito Nacional.</t>
  </si>
  <si>
    <t>B1500000072</t>
  </si>
  <si>
    <t>Casa Doña Marcia, Cadoma, SRL</t>
  </si>
  <si>
    <t>Pago Fact. no. 1128. Adquisición de Accesorios para Baños de la Institución, destinado a MiPymes Mujer (Dispensador de Jabón Liquido), según anexos.</t>
  </si>
  <si>
    <t>B1500001128</t>
  </si>
  <si>
    <t>31/2/2026</t>
  </si>
  <si>
    <t>Pago Fact No. 1659. Adquisición de Materiales Ferreteros para Uso de la Institución, destinado a MiPymes, según anexos.</t>
  </si>
  <si>
    <t>B1500001659</t>
  </si>
  <si>
    <t>CPU Servicios, SRL</t>
  </si>
  <si>
    <t>Pago Fact. No. 0147, Cub. No. 4 Proy. No.420 Contrato No. 25-2024; Reconstrucción Parque Central Juan Pablo Duarte y su entorno municipio Samaná, provincia Samaná.</t>
  </si>
  <si>
    <t>B1500000147</t>
  </si>
  <si>
    <t>Malespin Constructora, SRL</t>
  </si>
  <si>
    <t>Pago Fac t. No. 0005, Cub. No.15, Proy. No. 394, Contrato No. 07-2023; Reconstrucción del Parque Nacional Submarino La Caleta, Provincia Santo Domingo.</t>
  </si>
  <si>
    <t>E450000000005</t>
  </si>
  <si>
    <t>Pago Fact. No. 0058, Cub. No. 1Proy. No. 450  Cont. No. 6-2026; Reparación de las Infraestructuras del Entorno del Balneario Boca de Cachón, Provincia Independencia.</t>
  </si>
  <si>
    <t>B15000000058</t>
  </si>
  <si>
    <t>Factura no. 1353. Renovacion de poliza de incendios y lineas aliadas.</t>
  </si>
  <si>
    <t>E450000011353</t>
  </si>
  <si>
    <t>Factura no. 1354 Renovacion de la poliza de responsabilidad civil exceso.</t>
  </si>
  <si>
    <t>E450000011354</t>
  </si>
  <si>
    <t>Factura no. 1355. Responsabilidad Civil Exceso.</t>
  </si>
  <si>
    <t>E450000011355</t>
  </si>
  <si>
    <t>GRUPO DIARIO LIBRE, SA</t>
  </si>
  <si>
    <t>Factura no. 1083. Publicacion de procesos de licitacion publica en las fechas 30 y 31 de marzo 2026.</t>
  </si>
  <si>
    <t>E450000001083</t>
  </si>
  <si>
    <t>MRO MANTENIMIENTO OPERACION &amp; REPARACION SRL</t>
  </si>
  <si>
    <t xml:space="preserve">Factura no. 1217. Adquisicion de Suministros y materiales eléctricos y plomería para uso de la institucion. </t>
  </si>
  <si>
    <t>B1500001217</t>
  </si>
  <si>
    <t>3112/2026</t>
  </si>
  <si>
    <t>Altima Auto Paint SRL</t>
  </si>
  <si>
    <t>Factura no. 0305, Deducible  vehiculo Chevrolet Colorado Placa L379825</t>
  </si>
  <si>
    <t>B1500000305</t>
  </si>
  <si>
    <t>KATANA</t>
  </si>
  <si>
    <t xml:space="preserve">Factura no. 0031, Adquisicion de materiales </t>
  </si>
  <si>
    <t>B1500000031</t>
  </si>
  <si>
    <t>Total General</t>
  </si>
  <si>
    <t>Preparado Por</t>
  </si>
  <si>
    <t>Revisado Por</t>
  </si>
  <si>
    <t>Aprobado Por</t>
  </si>
  <si>
    <t xml:space="preserve">Maggy Villar </t>
  </si>
  <si>
    <t>Anyolani Nolasco</t>
  </si>
  <si>
    <t xml:space="preserve">Jose Luis Mañón  </t>
  </si>
  <si>
    <t>Analista y/o Tecnico Financiero</t>
  </si>
  <si>
    <t>Encargada División Contabilidad</t>
  </si>
  <si>
    <t xml:space="preserve"> Encargado Financiero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</si>
</sst>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_-;\-* #,##0.00_-;_-* &quot;-&quot;??_-;_-@_-"/>
    <numFmt numFmtId="165" formatCode="#,##0.0"/>
    <numFmt numFmtId="166" formatCode="dd/mm/yyyy;@"/>
    <numFmt numFmtId="167" formatCode="_-* #,##0_-;\-* #,##0_-;_-* &quot;-&quot;??_-;_-@_-"/>
  </numFmts>
  <fonts count="12" x14ac:knownFonts="1">
    <font>
      <sz val="11"/>
      <color theme="1"/>
      <name val="Aptos Narrow"/>
      <family val="2"/>
      <scheme val="minor"/>
    </font>
    <font>
      <sz val="11"/>
      <color theme="1"/>
      <name val="Aptos Narrow"/>
      <family val="2"/>
      <scheme val="minor"/>
    </font>
    <font>
      <sz val="11"/>
      <color theme="1"/>
      <name val="Century Gothic"/>
      <family val="2"/>
    </font>
    <font>
      <b/>
      <sz val="11"/>
      <name val="Century Gothic"/>
      <family val="2"/>
    </font>
    <font>
      <b/>
      <sz val="11"/>
      <color rgb="FFFF0000"/>
      <name val="Century Gothic"/>
      <family val="2"/>
    </font>
    <font>
      <b/>
      <sz val="11"/>
      <color theme="1"/>
      <name val="Century Gothic"/>
      <family val="2"/>
    </font>
    <font>
      <sz val="11"/>
      <color rgb="FFFF0000"/>
      <name val="Century Gothic"/>
      <family val="2"/>
    </font>
    <font>
      <sz val="11"/>
      <color theme="1"/>
      <name val="Book Antiqua"/>
      <family val="1"/>
    </font>
    <font>
      <sz val="11"/>
      <color rgb="FF000000"/>
      <name val="Century Gothic"/>
      <family val="2"/>
    </font>
    <font>
      <b/>
      <sz val="11"/>
      <color rgb="FF000000"/>
      <name val="Century Gothic"/>
      <family val="2"/>
    </font>
    <font>
      <b/>
      <sz val="9"/>
      <color indexed="81"/>
      <name val="Tahoma"/>
      <family val="2"/>
    </font>
    <font>
      <sz val="9"/>
      <color indexed="81"/>
      <name val="Tahoma"/>
      <family val="2"/>
    </font>
  </fonts>
  <fills count="8">
    <fill>
      <patternFill patternType="none"/>
    </fill>
    <fill>
      <patternFill patternType="gray125"/>
    </fill>
    <fill>
      <patternFill patternType="solid">
        <fgColor rgb="FFFFFFFF"/>
        <bgColor indexed="64"/>
      </patternFill>
    </fill>
    <fill>
      <patternFill patternType="solid">
        <fgColor theme="6" tint="0.79998168889431442"/>
        <bgColor indexed="64"/>
      </patternFill>
    </fill>
    <fill>
      <patternFill patternType="solid">
        <fgColor rgb="FFB4C6E7"/>
        <bgColor indexed="64"/>
      </patternFill>
    </fill>
    <fill>
      <patternFill patternType="solid">
        <fgColor theme="0"/>
        <bgColor indexed="64"/>
      </patternFill>
    </fill>
    <fill>
      <patternFill patternType="solid">
        <fgColor rgb="FF92D050"/>
        <bgColor indexed="64"/>
      </patternFill>
    </fill>
    <fill>
      <patternFill patternType="solid">
        <fgColor rgb="FFFFC0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double">
        <color indexed="64"/>
      </bottom>
      <diagonal/>
    </border>
  </borders>
  <cellStyleXfs count="2">
    <xf numFmtId="0" fontId="0" fillId="0" borderId="0"/>
    <xf numFmtId="164" fontId="1" fillId="0" borderId="0" applyFont="0" applyFill="0" applyBorder="0" applyAlignment="0" applyProtection="0"/>
  </cellStyleXfs>
  <cellXfs count="82">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horizontal="center" vertical="center" wrapText="1"/>
    </xf>
    <xf numFmtId="49" fontId="2" fillId="0" borderId="0" xfId="1" applyNumberFormat="1" applyFont="1" applyAlignment="1">
      <alignment horizontal="center" vertical="center"/>
    </xf>
    <xf numFmtId="0" fontId="2" fillId="0" borderId="0" xfId="0" applyFont="1" applyAlignment="1">
      <alignment vertical="top"/>
    </xf>
    <xf numFmtId="14" fontId="2" fillId="0" borderId="0" xfId="0" applyNumberFormat="1" applyFont="1" applyAlignment="1">
      <alignment horizontal="center" vertical="center"/>
    </xf>
    <xf numFmtId="164" fontId="2" fillId="0" borderId="0" xfId="1" applyFont="1" applyAlignment="1"/>
    <xf numFmtId="14" fontId="2" fillId="0" borderId="0" xfId="0" applyNumberFormat="1" applyFont="1" applyAlignment="1">
      <alignment horizontal="left"/>
    </xf>
    <xf numFmtId="164" fontId="2" fillId="0" borderId="0" xfId="1" applyFont="1" applyAlignment="1">
      <alignment horizontal="left"/>
    </xf>
    <xf numFmtId="0" fontId="2" fillId="0" borderId="0" xfId="0" applyFont="1" applyAlignment="1">
      <alignment horizontal="center" vertical="center"/>
    </xf>
    <xf numFmtId="1" fontId="2" fillId="0" borderId="0" xfId="0" applyNumberFormat="1" applyFont="1" applyAlignment="1">
      <alignment horizontal="center" vertical="center"/>
    </xf>
    <xf numFmtId="165" fontId="2" fillId="0" borderId="0" xfId="0" applyNumberFormat="1" applyFont="1" applyAlignment="1">
      <alignment horizontal="center" vertical="center"/>
    </xf>
    <xf numFmtId="2" fontId="2" fillId="0" borderId="0" xfId="0" applyNumberFormat="1" applyFont="1"/>
    <xf numFmtId="0" fontId="3" fillId="2" borderId="0" xfId="0" applyFont="1" applyFill="1"/>
    <xf numFmtId="0" fontId="4" fillId="2" borderId="0" xfId="0" applyFont="1" applyFill="1" applyAlignment="1">
      <alignment horizontal="center" vertical="center" wrapText="1"/>
    </xf>
    <xf numFmtId="49" fontId="4" fillId="2" borderId="0" xfId="0" applyNumberFormat="1" applyFont="1" applyFill="1" applyAlignment="1">
      <alignment horizontal="center" vertical="center"/>
    </xf>
    <xf numFmtId="0" fontId="4" fillId="2" borderId="0" xfId="0" applyFont="1" applyFill="1" applyAlignment="1">
      <alignment vertical="top"/>
    </xf>
    <xf numFmtId="14" fontId="4" fillId="2" borderId="0" xfId="0" applyNumberFormat="1" applyFont="1" applyFill="1" applyAlignment="1">
      <alignment horizontal="center" vertical="center"/>
    </xf>
    <xf numFmtId="43" fontId="4" fillId="2" borderId="0" xfId="0" applyNumberFormat="1" applyFont="1" applyFill="1"/>
    <xf numFmtId="14" fontId="4" fillId="2" borderId="0" xfId="0" applyNumberFormat="1" applyFont="1" applyFill="1" applyAlignment="1">
      <alignment horizontal="left"/>
    </xf>
    <xf numFmtId="164" fontId="4" fillId="2" borderId="0" xfId="1" applyFont="1" applyFill="1" applyAlignment="1">
      <alignment horizontal="left"/>
    </xf>
    <xf numFmtId="0" fontId="4" fillId="2" borderId="0" xfId="0" applyFont="1" applyFill="1"/>
    <xf numFmtId="164" fontId="0" fillId="3" borderId="1" xfId="1" applyFont="1" applyFill="1" applyBorder="1"/>
    <xf numFmtId="165" fontId="4" fillId="2" borderId="0" xfId="0" applyNumberFormat="1" applyFont="1" applyFill="1" applyAlignment="1">
      <alignment horizontal="center" vertical="center"/>
    </xf>
    <xf numFmtId="1" fontId="4" fillId="0" borderId="0" xfId="0" applyNumberFormat="1" applyFont="1" applyAlignment="1">
      <alignment horizontal="center" vertical="center"/>
    </xf>
    <xf numFmtId="0" fontId="4" fillId="2" borderId="0" xfId="0" applyFont="1" applyFill="1" applyAlignment="1">
      <alignment horizontal="center" vertical="center"/>
    </xf>
    <xf numFmtId="1" fontId="5" fillId="4" borderId="1" xfId="0" applyNumberFormat="1" applyFont="1" applyFill="1" applyBorder="1" applyAlignment="1">
      <alignment horizontal="center"/>
    </xf>
    <xf numFmtId="43" fontId="5" fillId="4" borderId="1" xfId="0" applyNumberFormat="1" applyFont="1" applyFill="1" applyBorder="1" applyAlignment="1">
      <alignment horizontal="center" wrapText="1"/>
    </xf>
    <xf numFmtId="49" fontId="5" fillId="4" borderId="1" xfId="0" applyNumberFormat="1" applyFont="1" applyFill="1" applyBorder="1" applyAlignment="1">
      <alignment horizontal="center"/>
    </xf>
    <xf numFmtId="164" fontId="5" fillId="4" borderId="1" xfId="1" applyFont="1" applyFill="1" applyBorder="1" applyAlignment="1">
      <alignment horizontal="center" wrapText="1"/>
    </xf>
    <xf numFmtId="43" fontId="5" fillId="4" borderId="2" xfId="0" applyNumberFormat="1" applyFont="1" applyFill="1" applyBorder="1" applyAlignment="1">
      <alignment horizontal="center" wrapText="1"/>
    </xf>
    <xf numFmtId="1" fontId="5" fillId="4" borderId="1" xfId="0" applyNumberFormat="1" applyFont="1" applyFill="1" applyBorder="1" applyAlignment="1">
      <alignment horizontal="center" vertical="center" wrapText="1"/>
    </xf>
    <xf numFmtId="43" fontId="5" fillId="4" borderId="1" xfId="0" applyNumberFormat="1" applyFont="1" applyFill="1" applyBorder="1" applyAlignment="1">
      <alignment horizontal="center" vertical="center" wrapText="1"/>
    </xf>
    <xf numFmtId="2" fontId="2" fillId="0" borderId="0" xfId="0" applyNumberFormat="1" applyFont="1" applyAlignment="1">
      <alignment horizontal="center" vertical="center"/>
    </xf>
    <xf numFmtId="0" fontId="2" fillId="0" borderId="0" xfId="0" applyFont="1" applyAlignment="1">
      <alignment horizontal="left"/>
    </xf>
    <xf numFmtId="0" fontId="2" fillId="0" borderId="1" xfId="0" applyFont="1" applyBorder="1" applyAlignment="1">
      <alignment horizontal="center"/>
    </xf>
    <xf numFmtId="43" fontId="2" fillId="0" borderId="1" xfId="0" applyNumberFormat="1" applyFont="1" applyBorder="1" applyAlignment="1">
      <alignment horizontal="left" wrapText="1"/>
    </xf>
    <xf numFmtId="49" fontId="2" fillId="0" borderId="1" xfId="0" applyNumberFormat="1" applyFont="1" applyBorder="1" applyAlignment="1">
      <alignment horizontal="left" wrapText="1"/>
    </xf>
    <xf numFmtId="43" fontId="2" fillId="0" borderId="1" xfId="0" applyNumberFormat="1" applyFont="1" applyBorder="1" applyAlignment="1">
      <alignment horizontal="center"/>
    </xf>
    <xf numFmtId="14" fontId="2" fillId="0" borderId="1" xfId="0" applyNumberFormat="1" applyFont="1" applyBorder="1" applyAlignment="1">
      <alignment horizontal="center"/>
    </xf>
    <xf numFmtId="164" fontId="2" fillId="5" borderId="1" xfId="1" applyFont="1" applyFill="1" applyBorder="1" applyAlignment="1">
      <alignment horizontal="center"/>
    </xf>
    <xf numFmtId="164" fontId="2" fillId="0" borderId="1" xfId="1" applyFont="1" applyFill="1" applyBorder="1" applyAlignment="1">
      <alignment horizontal="left"/>
    </xf>
    <xf numFmtId="164" fontId="2" fillId="0" borderId="1" xfId="1" applyFont="1" applyFill="1" applyBorder="1" applyAlignment="1">
      <alignment horizontal="center"/>
    </xf>
    <xf numFmtId="166" fontId="2" fillId="0" borderId="1" xfId="0" applyNumberFormat="1" applyFont="1" applyBorder="1" applyAlignment="1">
      <alignment horizontal="center"/>
    </xf>
    <xf numFmtId="1" fontId="6" fillId="3" borderId="0" xfId="0" applyNumberFormat="1" applyFont="1" applyFill="1" applyAlignment="1">
      <alignment horizontal="center" vertical="center"/>
    </xf>
    <xf numFmtId="14" fontId="6" fillId="0" borderId="0" xfId="0" applyNumberFormat="1" applyFont="1" applyAlignment="1">
      <alignment horizontal="center" vertical="center"/>
    </xf>
    <xf numFmtId="1" fontId="6" fillId="0" borderId="0" xfId="0" applyNumberFormat="1" applyFont="1" applyAlignment="1">
      <alignment horizontal="center" vertical="center"/>
    </xf>
    <xf numFmtId="1" fontId="6" fillId="6" borderId="0" xfId="0" applyNumberFormat="1" applyFont="1" applyFill="1" applyAlignment="1">
      <alignment horizontal="center" vertical="center"/>
    </xf>
    <xf numFmtId="0" fontId="6" fillId="0" borderId="0" xfId="0" applyFont="1" applyAlignment="1">
      <alignment horizontal="center" vertical="center"/>
    </xf>
    <xf numFmtId="43" fontId="2" fillId="0" borderId="1" xfId="0" applyNumberFormat="1" applyFont="1" applyBorder="1" applyAlignment="1">
      <alignment horizontal="left"/>
    </xf>
    <xf numFmtId="1" fontId="6" fillId="7" borderId="0" xfId="0" applyNumberFormat="1" applyFont="1" applyFill="1" applyAlignment="1">
      <alignment horizontal="center" vertical="center"/>
    </xf>
    <xf numFmtId="43" fontId="2" fillId="0" borderId="0" xfId="0" applyNumberFormat="1" applyFont="1" applyAlignment="1">
      <alignment horizontal="center" vertical="center" wrapText="1"/>
    </xf>
    <xf numFmtId="49" fontId="2" fillId="0" borderId="0" xfId="0" applyNumberFormat="1" applyFont="1" applyAlignment="1">
      <alignment horizontal="center" vertical="center" wrapText="1"/>
    </xf>
    <xf numFmtId="43" fontId="2" fillId="0" borderId="0" xfId="0" applyNumberFormat="1" applyFont="1" applyAlignment="1">
      <alignment horizontal="center" vertical="center"/>
    </xf>
    <xf numFmtId="164" fontId="2" fillId="0" borderId="0" xfId="1" applyFont="1" applyFill="1" applyAlignment="1">
      <alignment horizontal="center" vertical="center"/>
    </xf>
    <xf numFmtId="164" fontId="2" fillId="0" borderId="0" xfId="1" applyFont="1" applyFill="1" applyAlignment="1">
      <alignment horizontal="left" vertical="center"/>
    </xf>
    <xf numFmtId="166" fontId="2" fillId="0" borderId="0" xfId="0" applyNumberFormat="1" applyFont="1" applyAlignment="1">
      <alignment horizontal="center" vertical="center"/>
    </xf>
    <xf numFmtId="49" fontId="5" fillId="0" borderId="0" xfId="0" applyNumberFormat="1" applyFont="1" applyAlignment="1">
      <alignment horizontal="right"/>
    </xf>
    <xf numFmtId="164" fontId="5" fillId="0" borderId="3" xfId="1" applyFont="1" applyBorder="1" applyAlignment="1"/>
    <xf numFmtId="164" fontId="5" fillId="0" borderId="0" xfId="1" applyFont="1" applyBorder="1" applyAlignment="1"/>
    <xf numFmtId="1" fontId="6" fillId="0" borderId="1" xfId="0" applyNumberFormat="1" applyFont="1" applyBorder="1" applyAlignment="1">
      <alignment horizontal="center" vertical="center"/>
    </xf>
    <xf numFmtId="49" fontId="7" fillId="0" borderId="0" xfId="0" applyNumberFormat="1" applyFont="1" applyAlignment="1">
      <alignment horizontal="center" vertical="center" wrapText="1"/>
    </xf>
    <xf numFmtId="43" fontId="2" fillId="0" borderId="0" xfId="0" applyNumberFormat="1" applyFont="1" applyAlignment="1">
      <alignment horizontal="center"/>
    </xf>
    <xf numFmtId="0" fontId="3" fillId="0" borderId="0" xfId="0" applyFont="1" applyAlignment="1">
      <alignment horizontal="center"/>
    </xf>
    <xf numFmtId="164" fontId="2" fillId="0" borderId="0" xfId="1" applyFont="1" applyAlignment="1">
      <alignment vertical="top"/>
    </xf>
    <xf numFmtId="0" fontId="5" fillId="0" borderId="0" xfId="0" applyFont="1" applyAlignment="1">
      <alignment horizontal="center" wrapText="1"/>
    </xf>
    <xf numFmtId="167" fontId="2" fillId="0" borderId="0" xfId="1" applyNumberFormat="1" applyFont="1" applyAlignment="1">
      <alignment horizontal="center" vertical="center"/>
    </xf>
    <xf numFmtId="0" fontId="3" fillId="0" borderId="0" xfId="0" applyFont="1" applyAlignment="1">
      <alignment vertical="top"/>
    </xf>
    <xf numFmtId="0" fontId="8" fillId="0" borderId="0" xfId="0" applyFont="1" applyAlignment="1">
      <alignment horizontal="center"/>
    </xf>
    <xf numFmtId="0" fontId="5" fillId="0" borderId="0" xfId="0" applyFont="1" applyAlignment="1">
      <alignment horizontal="center" vertical="center" wrapText="1"/>
    </xf>
    <xf numFmtId="0" fontId="9" fillId="0" borderId="0" xfId="0" applyFont="1" applyAlignment="1">
      <alignment horizontal="center" vertical="center" wrapText="1"/>
    </xf>
    <xf numFmtId="167" fontId="2" fillId="0" borderId="0" xfId="1" applyNumberFormat="1" applyFont="1" applyAlignment="1">
      <alignment vertical="top"/>
    </xf>
    <xf numFmtId="0" fontId="8" fillId="0" borderId="0" xfId="0" applyFont="1" applyAlignment="1">
      <alignment horizontal="center" vertical="center"/>
    </xf>
    <xf numFmtId="0" fontId="2" fillId="0" borderId="0" xfId="0" applyFont="1" applyAlignment="1">
      <alignment horizontal="left" wrapText="1"/>
    </xf>
    <xf numFmtId="14" fontId="2" fillId="0" borderId="0" xfId="0" applyNumberFormat="1" applyFont="1" applyAlignment="1">
      <alignment horizontal="center"/>
    </xf>
    <xf numFmtId="49" fontId="2" fillId="0" borderId="0" xfId="0" applyNumberFormat="1" applyFont="1" applyAlignment="1">
      <alignment horizontal="center" vertical="center"/>
    </xf>
    <xf numFmtId="0" fontId="3" fillId="0" borderId="0" xfId="0" applyFont="1" applyAlignment="1">
      <alignment horizontal="center" wrapText="1"/>
    </xf>
    <xf numFmtId="0" fontId="5" fillId="0" borderId="0" xfId="0" applyFont="1" applyAlignment="1">
      <alignment horizontal="center" wrapText="1"/>
    </xf>
    <xf numFmtId="0" fontId="2" fillId="0" borderId="0" xfId="0" applyFont="1" applyAlignment="1">
      <alignment horizontal="center" wrapText="1"/>
    </xf>
    <xf numFmtId="0" fontId="8" fillId="0" borderId="0" xfId="0" applyFont="1" applyAlignment="1">
      <alignment horizontal="center"/>
    </xf>
    <xf numFmtId="0" fontId="9" fillId="0" borderId="0" xfId="0" applyFont="1" applyAlignment="1">
      <alignment horizontal="center" vertical="center"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27517</xdr:rowOff>
    </xdr:from>
    <xdr:to>
      <xdr:col>3</xdr:col>
      <xdr:colOff>2765765</xdr:colOff>
      <xdr:row>3</xdr:row>
      <xdr:rowOff>61247</xdr:rowOff>
    </xdr:to>
    <xdr:pic>
      <xdr:nvPicPr>
        <xdr:cNvPr id="2" name="Picture 1">
          <a:extLst>
            <a:ext uri="{FF2B5EF4-FFF2-40B4-BE49-F238E27FC236}">
              <a16:creationId xmlns:a16="http://schemas.microsoft.com/office/drawing/2014/main" id="{6B59A16E-5D27-46C3-9A4E-5C6153E73617}"/>
            </a:ext>
          </a:extLst>
        </xdr:cNvPr>
        <xdr:cNvPicPr/>
      </xdr:nvPicPr>
      <xdr:blipFill rotWithShape="1">
        <a:blip xmlns:r="http://schemas.openxmlformats.org/officeDocument/2006/relationships" r:embed="rId1"/>
        <a:srcRect l="21147" t="21357" r="20430" b="67487"/>
        <a:stretch/>
      </xdr:blipFill>
      <xdr:spPr bwMode="auto">
        <a:xfrm>
          <a:off x="12700" y="27517"/>
          <a:ext cx="5972515" cy="662380"/>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FA052-EB43-4D65-87BB-E919E465DFCE}">
  <sheetPr filterMode="1">
    <pageSetUpPr fitToPage="1"/>
  </sheetPr>
  <dimension ref="A4:Q154"/>
  <sheetViews>
    <sheetView showGridLines="0" tabSelected="1" view="pageBreakPreview" topLeftCell="A128" zoomScale="96" zoomScaleNormal="90" zoomScaleSheetLayoutView="96" workbookViewId="0">
      <selection activeCell="J12" sqref="J12"/>
    </sheetView>
  </sheetViews>
  <sheetFormatPr baseColWidth="10" defaultColWidth="4.28515625" defaultRowHeight="16.5" x14ac:dyDescent="0.3"/>
  <cols>
    <col min="1" max="1" width="2.5703125" style="1" customWidth="1"/>
    <col min="2" max="2" width="5.7109375" style="2" customWidth="1"/>
    <col min="3" max="3" width="40" style="3" customWidth="1"/>
    <col min="4" max="4" width="79.7109375" style="76" customWidth="1"/>
    <col min="5" max="5" width="22.28515625" style="5" customWidth="1"/>
    <col min="6" max="6" width="13.28515625" style="6" customWidth="1"/>
    <col min="7" max="7" width="18.140625" style="7" customWidth="1"/>
    <col min="8" max="8" width="14.7109375" style="8" customWidth="1"/>
    <col min="9" max="9" width="18.5703125" style="9" hidden="1" customWidth="1"/>
    <col min="10" max="10" width="17.7109375" style="2" customWidth="1"/>
    <col min="11" max="11" width="16" style="2" customWidth="1"/>
    <col min="12" max="12" width="17.7109375" style="10" customWidth="1"/>
    <col min="13" max="13" width="18.140625" style="11" hidden="1" customWidth="1"/>
    <col min="14" max="14" width="15.28515625" style="10" hidden="1" customWidth="1"/>
    <col min="15" max="15" width="5.5703125" style="1" hidden="1" customWidth="1"/>
    <col min="16" max="16" width="0" style="13" hidden="1" customWidth="1"/>
    <col min="17" max="17" width="0" style="1" hidden="1" customWidth="1"/>
    <col min="18" max="16384" width="4.28515625" style="1"/>
  </cols>
  <sheetData>
    <row r="4" spans="1:16" x14ac:dyDescent="0.3">
      <c r="D4" s="4"/>
      <c r="N4" s="12"/>
    </row>
    <row r="5" spans="1:16" x14ac:dyDescent="0.3">
      <c r="B5" s="14" t="s">
        <v>0</v>
      </c>
      <c r="D5" s="4"/>
    </row>
    <row r="6" spans="1:16" x14ac:dyDescent="0.3">
      <c r="B6" s="14" t="s">
        <v>1</v>
      </c>
      <c r="C6" s="15"/>
      <c r="D6" s="16"/>
      <c r="E6" s="17"/>
      <c r="F6" s="18"/>
      <c r="G6" s="19"/>
      <c r="H6" s="20"/>
      <c r="I6" s="21"/>
      <c r="J6" s="22"/>
      <c r="K6" s="22"/>
      <c r="M6" s="23"/>
      <c r="N6" s="24"/>
    </row>
    <row r="7" spans="1:16" x14ac:dyDescent="0.3">
      <c r="B7" s="14" t="s">
        <v>2</v>
      </c>
      <c r="C7" s="15"/>
      <c r="D7" s="16"/>
      <c r="E7" s="17"/>
      <c r="F7" s="18"/>
      <c r="G7" s="22"/>
      <c r="H7" s="20"/>
      <c r="I7" s="21"/>
      <c r="J7" s="22"/>
      <c r="K7" s="22"/>
      <c r="M7" s="25"/>
      <c r="N7" s="26"/>
    </row>
    <row r="9" spans="1:16" s="10" customFormat="1" ht="57" x14ac:dyDescent="0.2">
      <c r="B9" s="27" t="s">
        <v>3</v>
      </c>
      <c r="C9" s="28" t="s">
        <v>4</v>
      </c>
      <c r="D9" s="29" t="s">
        <v>5</v>
      </c>
      <c r="E9" s="28" t="s">
        <v>6</v>
      </c>
      <c r="F9" s="28" t="s">
        <v>7</v>
      </c>
      <c r="G9" s="28" t="s">
        <v>8</v>
      </c>
      <c r="H9" s="28" t="s">
        <v>9</v>
      </c>
      <c r="I9" s="30" t="s">
        <v>10</v>
      </c>
      <c r="J9" s="28" t="s">
        <v>11</v>
      </c>
      <c r="K9" s="31" t="s">
        <v>12</v>
      </c>
      <c r="L9" s="28" t="s">
        <v>13</v>
      </c>
      <c r="M9" s="32" t="s">
        <v>14</v>
      </c>
      <c r="N9" s="33" t="s">
        <v>15</v>
      </c>
      <c r="P9" s="34"/>
    </row>
    <row r="10" spans="1:16" ht="33" x14ac:dyDescent="0.3">
      <c r="A10" s="35"/>
      <c r="B10" s="36">
        <v>1</v>
      </c>
      <c r="C10" s="37" t="s">
        <v>16</v>
      </c>
      <c r="D10" s="38" t="s">
        <v>17</v>
      </c>
      <c r="E10" s="39" t="s">
        <v>18</v>
      </c>
      <c r="F10" s="40">
        <v>46079</v>
      </c>
      <c r="G10" s="41">
        <v>86612</v>
      </c>
      <c r="H10" s="40">
        <v>46387</v>
      </c>
      <c r="I10" s="42">
        <f t="shared" ref="I10:I37" si="0">+J10+K10-G10</f>
        <v>0</v>
      </c>
      <c r="J10" s="43">
        <f>IF(M10&gt;0,G10,0)</f>
        <v>86612</v>
      </c>
      <c r="K10" s="43">
        <v>0</v>
      </c>
      <c r="L10" s="44" t="str">
        <f t="shared" ref="L10:L31" si="1">IF(J10&gt;0,"Completo","Pendiente")</f>
        <v>Completo</v>
      </c>
      <c r="M10" s="45">
        <v>356</v>
      </c>
      <c r="N10" s="46">
        <v>46083</v>
      </c>
    </row>
    <row r="11" spans="1:16" ht="33" x14ac:dyDescent="0.3">
      <c r="A11" s="35"/>
      <c r="B11" s="36">
        <f t="shared" ref="B11:B74" si="2">+B10+1</f>
        <v>2</v>
      </c>
      <c r="C11" s="37" t="s">
        <v>16</v>
      </c>
      <c r="D11" s="38" t="s">
        <v>19</v>
      </c>
      <c r="E11" s="39" t="s">
        <v>20</v>
      </c>
      <c r="F11" s="40">
        <v>46079</v>
      </c>
      <c r="G11" s="41">
        <v>89916</v>
      </c>
      <c r="H11" s="40">
        <v>46387</v>
      </c>
      <c r="I11" s="42">
        <f t="shared" si="0"/>
        <v>0</v>
      </c>
      <c r="J11" s="43">
        <f>IF(M11&gt;0,G11,0)</f>
        <v>89916</v>
      </c>
      <c r="K11" s="43">
        <f>IF(J11&gt;0,0,G11)</f>
        <v>0</v>
      </c>
      <c r="L11" s="44" t="str">
        <f t="shared" si="1"/>
        <v>Completo</v>
      </c>
      <c r="M11" s="45">
        <v>356</v>
      </c>
      <c r="N11" s="46">
        <v>46083</v>
      </c>
    </row>
    <row r="12" spans="1:16" ht="33" x14ac:dyDescent="0.3">
      <c r="A12" s="35"/>
      <c r="B12" s="36">
        <f t="shared" si="2"/>
        <v>3</v>
      </c>
      <c r="C12" s="37" t="s">
        <v>21</v>
      </c>
      <c r="D12" s="38" t="s">
        <v>22</v>
      </c>
      <c r="E12" s="39" t="s">
        <v>23</v>
      </c>
      <c r="F12" s="40">
        <v>46070</v>
      </c>
      <c r="G12" s="41">
        <v>200000</v>
      </c>
      <c r="H12" s="40">
        <v>46387</v>
      </c>
      <c r="I12" s="42">
        <f t="shared" si="0"/>
        <v>0</v>
      </c>
      <c r="J12" s="43">
        <v>200000</v>
      </c>
      <c r="K12" s="43">
        <f t="shared" ref="K12:K75" si="3">IF(J12&gt;0,0,G12)</f>
        <v>0</v>
      </c>
      <c r="L12" s="44" t="str">
        <f t="shared" si="1"/>
        <v>Completo</v>
      </c>
      <c r="M12" s="45">
        <v>363</v>
      </c>
      <c r="N12" s="46">
        <v>46070</v>
      </c>
    </row>
    <row r="13" spans="1:16" ht="49.5" x14ac:dyDescent="0.3">
      <c r="A13" s="35"/>
      <c r="B13" s="36">
        <f t="shared" si="2"/>
        <v>4</v>
      </c>
      <c r="C13" s="37" t="s">
        <v>24</v>
      </c>
      <c r="D13" s="38" t="s">
        <v>25</v>
      </c>
      <c r="E13" s="39" t="s">
        <v>26</v>
      </c>
      <c r="F13" s="40">
        <v>46058</v>
      </c>
      <c r="G13" s="41">
        <v>41307.4</v>
      </c>
      <c r="H13" s="40">
        <v>46387</v>
      </c>
      <c r="I13" s="42">
        <f t="shared" si="0"/>
        <v>0</v>
      </c>
      <c r="J13" s="43">
        <f t="shared" ref="J13:J32" si="4">IF(M13&gt;0,G13,0)</f>
        <v>41307.4</v>
      </c>
      <c r="K13" s="43">
        <f t="shared" si="3"/>
        <v>0</v>
      </c>
      <c r="L13" s="44" t="str">
        <f t="shared" si="1"/>
        <v>Completo</v>
      </c>
      <c r="M13" s="45">
        <v>373</v>
      </c>
      <c r="N13" s="46">
        <v>46083</v>
      </c>
    </row>
    <row r="14" spans="1:16" ht="33" x14ac:dyDescent="0.3">
      <c r="A14" s="35"/>
      <c r="B14" s="36">
        <f t="shared" si="2"/>
        <v>5</v>
      </c>
      <c r="C14" s="37" t="s">
        <v>27</v>
      </c>
      <c r="D14" s="38" t="s">
        <v>28</v>
      </c>
      <c r="E14" s="39" t="s">
        <v>29</v>
      </c>
      <c r="F14" s="40">
        <v>46066</v>
      </c>
      <c r="G14" s="41">
        <v>199667.57</v>
      </c>
      <c r="H14" s="40">
        <v>46387</v>
      </c>
      <c r="I14" s="42">
        <f t="shared" si="0"/>
        <v>0</v>
      </c>
      <c r="J14" s="43">
        <f t="shared" si="4"/>
        <v>199667.57</v>
      </c>
      <c r="K14" s="43">
        <f t="shared" si="3"/>
        <v>0</v>
      </c>
      <c r="L14" s="44" t="str">
        <f t="shared" si="1"/>
        <v>Completo</v>
      </c>
      <c r="M14" s="45">
        <v>394</v>
      </c>
      <c r="N14" s="46">
        <v>46084</v>
      </c>
    </row>
    <row r="15" spans="1:16" ht="33" x14ac:dyDescent="0.3">
      <c r="A15" s="35"/>
      <c r="B15" s="36">
        <f t="shared" si="2"/>
        <v>6</v>
      </c>
      <c r="C15" s="37" t="s">
        <v>30</v>
      </c>
      <c r="D15" s="38" t="s">
        <v>31</v>
      </c>
      <c r="E15" s="39" t="s">
        <v>32</v>
      </c>
      <c r="F15" s="40">
        <v>46082</v>
      </c>
      <c r="G15" s="41">
        <v>2119158.5499999998</v>
      </c>
      <c r="H15" s="40">
        <v>46387</v>
      </c>
      <c r="I15" s="42">
        <f t="shared" si="0"/>
        <v>0</v>
      </c>
      <c r="J15" s="43">
        <f t="shared" si="4"/>
        <v>2119158.5499999998</v>
      </c>
      <c r="K15" s="43">
        <f t="shared" si="3"/>
        <v>0</v>
      </c>
      <c r="L15" s="44" t="str">
        <f t="shared" si="1"/>
        <v>Completo</v>
      </c>
      <c r="M15" s="45">
        <v>411</v>
      </c>
      <c r="N15" s="46">
        <v>46086</v>
      </c>
    </row>
    <row r="16" spans="1:16" ht="49.5" x14ac:dyDescent="0.3">
      <c r="A16" s="35"/>
      <c r="B16" s="36">
        <f t="shared" si="2"/>
        <v>7</v>
      </c>
      <c r="C16" s="37" t="s">
        <v>33</v>
      </c>
      <c r="D16" s="38" t="s">
        <v>34</v>
      </c>
      <c r="E16" s="39" t="s">
        <v>35</v>
      </c>
      <c r="F16" s="40">
        <v>46084</v>
      </c>
      <c r="G16" s="41">
        <v>300000</v>
      </c>
      <c r="H16" s="40">
        <v>46387</v>
      </c>
      <c r="I16" s="42">
        <f t="shared" si="0"/>
        <v>0</v>
      </c>
      <c r="J16" s="43">
        <f t="shared" si="4"/>
        <v>300000</v>
      </c>
      <c r="K16" s="43">
        <f t="shared" si="3"/>
        <v>0</v>
      </c>
      <c r="L16" s="44" t="str">
        <f t="shared" si="1"/>
        <v>Completo</v>
      </c>
      <c r="M16" s="45">
        <v>419</v>
      </c>
      <c r="N16" s="46">
        <v>46086</v>
      </c>
    </row>
    <row r="17" spans="1:14" ht="33" x14ac:dyDescent="0.3">
      <c r="A17" s="35"/>
      <c r="B17" s="36">
        <f t="shared" si="2"/>
        <v>8</v>
      </c>
      <c r="C17" s="37" t="s">
        <v>36</v>
      </c>
      <c r="D17" s="38" t="s">
        <v>37</v>
      </c>
      <c r="E17" s="39" t="s">
        <v>38</v>
      </c>
      <c r="F17" s="40">
        <v>46085</v>
      </c>
      <c r="G17" s="41">
        <v>10750945.710000001</v>
      </c>
      <c r="H17" s="40">
        <v>46387</v>
      </c>
      <c r="I17" s="42">
        <f t="shared" si="0"/>
        <v>0</v>
      </c>
      <c r="J17" s="43">
        <f t="shared" si="4"/>
        <v>10750945.710000001</v>
      </c>
      <c r="K17" s="43">
        <f t="shared" si="3"/>
        <v>0</v>
      </c>
      <c r="L17" s="44" t="str">
        <f t="shared" si="1"/>
        <v>Completo</v>
      </c>
      <c r="M17" s="45">
        <v>437</v>
      </c>
      <c r="N17" s="46">
        <v>46087</v>
      </c>
    </row>
    <row r="18" spans="1:14" ht="49.5" x14ac:dyDescent="0.3">
      <c r="A18" s="35"/>
      <c r="B18" s="36">
        <f t="shared" si="2"/>
        <v>9</v>
      </c>
      <c r="C18" s="37" t="s">
        <v>39</v>
      </c>
      <c r="D18" s="38" t="s">
        <v>40</v>
      </c>
      <c r="E18" s="39" t="s">
        <v>41</v>
      </c>
      <c r="F18" s="40">
        <v>46090</v>
      </c>
      <c r="G18" s="41">
        <v>7414501.5999999996</v>
      </c>
      <c r="H18" s="40">
        <v>46387</v>
      </c>
      <c r="I18" s="42">
        <f t="shared" si="0"/>
        <v>0</v>
      </c>
      <c r="J18" s="43">
        <f t="shared" si="4"/>
        <v>7414501.5999999996</v>
      </c>
      <c r="K18" s="43">
        <f t="shared" si="3"/>
        <v>0</v>
      </c>
      <c r="L18" s="44" t="str">
        <f t="shared" si="1"/>
        <v>Completo</v>
      </c>
      <c r="M18" s="45">
        <v>464</v>
      </c>
      <c r="N18" s="46">
        <v>46090</v>
      </c>
    </row>
    <row r="19" spans="1:14" ht="33" x14ac:dyDescent="0.3">
      <c r="A19" s="35"/>
      <c r="B19" s="36">
        <f t="shared" si="2"/>
        <v>10</v>
      </c>
      <c r="C19" s="37" t="s">
        <v>42</v>
      </c>
      <c r="D19" s="38" t="s">
        <v>43</v>
      </c>
      <c r="E19" s="39" t="s">
        <v>44</v>
      </c>
      <c r="F19" s="40">
        <v>46083</v>
      </c>
      <c r="G19" s="41">
        <v>171100</v>
      </c>
      <c r="H19" s="40">
        <v>46752</v>
      </c>
      <c r="I19" s="42">
        <f t="shared" si="0"/>
        <v>0</v>
      </c>
      <c r="J19" s="43">
        <f t="shared" si="4"/>
        <v>171100</v>
      </c>
      <c r="K19" s="43">
        <f t="shared" si="3"/>
        <v>0</v>
      </c>
      <c r="L19" s="44" t="str">
        <f t="shared" si="1"/>
        <v>Completo</v>
      </c>
      <c r="M19" s="45">
        <v>477</v>
      </c>
      <c r="N19" s="46">
        <v>46091</v>
      </c>
    </row>
    <row r="20" spans="1:14" ht="33" x14ac:dyDescent="0.3">
      <c r="A20" s="35"/>
      <c r="B20" s="36">
        <f t="shared" si="2"/>
        <v>11</v>
      </c>
      <c r="C20" s="37" t="s">
        <v>45</v>
      </c>
      <c r="D20" s="38" t="s">
        <v>46</v>
      </c>
      <c r="E20" s="39" t="s">
        <v>47</v>
      </c>
      <c r="F20" s="40">
        <v>46085</v>
      </c>
      <c r="G20" s="41">
        <v>36486.639999999999</v>
      </c>
      <c r="H20" s="40">
        <v>46752</v>
      </c>
      <c r="I20" s="42">
        <f t="shared" si="0"/>
        <v>0</v>
      </c>
      <c r="J20" s="43">
        <f t="shared" si="4"/>
        <v>36486.639999999999</v>
      </c>
      <c r="K20" s="43">
        <f t="shared" si="3"/>
        <v>0</v>
      </c>
      <c r="L20" s="44" t="str">
        <f t="shared" si="1"/>
        <v>Completo</v>
      </c>
      <c r="M20" s="47">
        <v>479</v>
      </c>
      <c r="N20" s="46">
        <v>46091</v>
      </c>
    </row>
    <row r="21" spans="1:14" ht="66" x14ac:dyDescent="0.3">
      <c r="A21" s="35"/>
      <c r="B21" s="36">
        <f t="shared" si="2"/>
        <v>12</v>
      </c>
      <c r="C21" s="37" t="s">
        <v>48</v>
      </c>
      <c r="D21" s="38" t="s">
        <v>49</v>
      </c>
      <c r="E21" s="39" t="s">
        <v>50</v>
      </c>
      <c r="F21" s="40">
        <v>46090</v>
      </c>
      <c r="G21" s="41">
        <v>107380</v>
      </c>
      <c r="H21" s="40">
        <v>46387</v>
      </c>
      <c r="I21" s="42">
        <f t="shared" si="0"/>
        <v>0</v>
      </c>
      <c r="J21" s="43">
        <f t="shared" si="4"/>
        <v>107380</v>
      </c>
      <c r="K21" s="43">
        <f t="shared" si="3"/>
        <v>0</v>
      </c>
      <c r="L21" s="44" t="str">
        <f t="shared" si="1"/>
        <v>Completo</v>
      </c>
      <c r="M21" s="45">
        <v>487</v>
      </c>
      <c r="N21" s="46" t="s">
        <v>51</v>
      </c>
    </row>
    <row r="22" spans="1:14" ht="33" x14ac:dyDescent="0.3">
      <c r="A22" s="35"/>
      <c r="B22" s="36">
        <f t="shared" si="2"/>
        <v>13</v>
      </c>
      <c r="C22" s="37" t="s">
        <v>36</v>
      </c>
      <c r="D22" s="38" t="s">
        <v>52</v>
      </c>
      <c r="E22" s="39" t="s">
        <v>53</v>
      </c>
      <c r="F22" s="40">
        <v>46091</v>
      </c>
      <c r="G22" s="41">
        <v>9975635.6699999999</v>
      </c>
      <c r="H22" s="40">
        <v>46387</v>
      </c>
      <c r="I22" s="42">
        <f t="shared" si="0"/>
        <v>0</v>
      </c>
      <c r="J22" s="43">
        <f t="shared" si="4"/>
        <v>9975635.6699999999</v>
      </c>
      <c r="K22" s="43">
        <f t="shared" si="3"/>
        <v>0</v>
      </c>
      <c r="L22" s="44" t="str">
        <f t="shared" si="1"/>
        <v>Completo</v>
      </c>
      <c r="M22" s="47">
        <v>497</v>
      </c>
      <c r="N22" s="46">
        <v>46092</v>
      </c>
    </row>
    <row r="23" spans="1:14" ht="33" x14ac:dyDescent="0.3">
      <c r="A23" s="35"/>
      <c r="B23" s="36">
        <f t="shared" si="2"/>
        <v>14</v>
      </c>
      <c r="C23" s="37" t="s">
        <v>54</v>
      </c>
      <c r="D23" s="38" t="s">
        <v>55</v>
      </c>
      <c r="E23" s="39" t="s">
        <v>56</v>
      </c>
      <c r="F23" s="40">
        <v>46087</v>
      </c>
      <c r="G23" s="41">
        <v>58793.5</v>
      </c>
      <c r="H23" s="40">
        <v>46387</v>
      </c>
      <c r="I23" s="42">
        <f t="shared" si="0"/>
        <v>0</v>
      </c>
      <c r="J23" s="43">
        <f t="shared" si="4"/>
        <v>58793.5</v>
      </c>
      <c r="K23" s="43">
        <f t="shared" si="3"/>
        <v>0</v>
      </c>
      <c r="L23" s="44" t="str">
        <f t="shared" si="1"/>
        <v>Completo</v>
      </c>
      <c r="M23" s="47">
        <v>500</v>
      </c>
      <c r="N23" s="46">
        <v>46092</v>
      </c>
    </row>
    <row r="24" spans="1:14" ht="49.5" x14ac:dyDescent="0.3">
      <c r="A24" s="35"/>
      <c r="B24" s="36">
        <f t="shared" si="2"/>
        <v>15</v>
      </c>
      <c r="C24" s="37" t="s">
        <v>57</v>
      </c>
      <c r="D24" s="38" t="s">
        <v>58</v>
      </c>
      <c r="E24" s="39" t="s">
        <v>59</v>
      </c>
      <c r="F24" s="40">
        <v>46090</v>
      </c>
      <c r="G24" s="41">
        <v>13865</v>
      </c>
      <c r="H24" s="40">
        <v>46387</v>
      </c>
      <c r="I24" s="42">
        <f t="shared" si="0"/>
        <v>0</v>
      </c>
      <c r="J24" s="43">
        <f t="shared" si="4"/>
        <v>13865</v>
      </c>
      <c r="K24" s="43">
        <f t="shared" si="3"/>
        <v>0</v>
      </c>
      <c r="L24" s="44" t="str">
        <f t="shared" si="1"/>
        <v>Completo</v>
      </c>
      <c r="M24" s="47">
        <v>502</v>
      </c>
      <c r="N24" s="46">
        <v>46092</v>
      </c>
    </row>
    <row r="25" spans="1:14" ht="33" x14ac:dyDescent="0.3">
      <c r="A25" s="35"/>
      <c r="B25" s="36">
        <f t="shared" si="2"/>
        <v>16</v>
      </c>
      <c r="C25" s="37" t="s">
        <v>60</v>
      </c>
      <c r="D25" s="38" t="s">
        <v>61</v>
      </c>
      <c r="E25" s="39" t="s">
        <v>62</v>
      </c>
      <c r="F25" s="40">
        <v>46079</v>
      </c>
      <c r="G25" s="41">
        <v>12900</v>
      </c>
      <c r="H25" s="40">
        <v>46752</v>
      </c>
      <c r="I25" s="42">
        <f t="shared" si="0"/>
        <v>0</v>
      </c>
      <c r="J25" s="43">
        <f t="shared" si="4"/>
        <v>12900</v>
      </c>
      <c r="K25" s="43">
        <f t="shared" si="3"/>
        <v>0</v>
      </c>
      <c r="L25" s="44" t="str">
        <f t="shared" si="1"/>
        <v>Completo</v>
      </c>
      <c r="M25" s="47">
        <v>507</v>
      </c>
      <c r="N25" s="46">
        <v>46093</v>
      </c>
    </row>
    <row r="26" spans="1:14" ht="49.5" x14ac:dyDescent="0.3">
      <c r="A26" s="35"/>
      <c r="B26" s="36">
        <f t="shared" si="2"/>
        <v>17</v>
      </c>
      <c r="C26" s="37" t="s">
        <v>63</v>
      </c>
      <c r="D26" s="38" t="s">
        <v>64</v>
      </c>
      <c r="E26" s="39" t="s">
        <v>65</v>
      </c>
      <c r="F26" s="40">
        <v>46065</v>
      </c>
      <c r="G26" s="41">
        <v>29311.200000000001</v>
      </c>
      <c r="H26" s="40">
        <v>46387</v>
      </c>
      <c r="I26" s="42">
        <f t="shared" si="0"/>
        <v>0</v>
      </c>
      <c r="J26" s="43">
        <f t="shared" si="4"/>
        <v>29311.200000000001</v>
      </c>
      <c r="K26" s="43">
        <f t="shared" si="3"/>
        <v>0</v>
      </c>
      <c r="L26" s="44" t="str">
        <f t="shared" si="1"/>
        <v>Completo</v>
      </c>
      <c r="M26" s="47">
        <v>509</v>
      </c>
      <c r="N26" s="46">
        <v>46093</v>
      </c>
    </row>
    <row r="27" spans="1:14" ht="33" x14ac:dyDescent="0.3">
      <c r="A27" s="35"/>
      <c r="B27" s="36">
        <f t="shared" si="2"/>
        <v>18</v>
      </c>
      <c r="C27" s="37" t="s">
        <v>66</v>
      </c>
      <c r="D27" s="38" t="s">
        <v>67</v>
      </c>
      <c r="E27" s="39" t="s">
        <v>68</v>
      </c>
      <c r="F27" s="40">
        <v>46090</v>
      </c>
      <c r="G27" s="41">
        <v>18054</v>
      </c>
      <c r="H27" s="40">
        <v>46752</v>
      </c>
      <c r="I27" s="42">
        <f t="shared" si="0"/>
        <v>0</v>
      </c>
      <c r="J27" s="43">
        <f t="shared" si="4"/>
        <v>18054</v>
      </c>
      <c r="K27" s="43">
        <f t="shared" si="3"/>
        <v>0</v>
      </c>
      <c r="L27" s="44" t="str">
        <f t="shared" si="1"/>
        <v>Completo</v>
      </c>
      <c r="M27" s="47">
        <v>520</v>
      </c>
      <c r="N27" s="46">
        <v>46093</v>
      </c>
    </row>
    <row r="28" spans="1:14" ht="49.5" x14ac:dyDescent="0.3">
      <c r="A28" s="35"/>
      <c r="B28" s="36">
        <f t="shared" si="2"/>
        <v>19</v>
      </c>
      <c r="C28" s="37" t="s">
        <v>69</v>
      </c>
      <c r="D28" s="38" t="s">
        <v>70</v>
      </c>
      <c r="E28" s="39" t="s">
        <v>71</v>
      </c>
      <c r="F28" s="40">
        <v>46092</v>
      </c>
      <c r="G28" s="41">
        <v>17082660.329999998</v>
      </c>
      <c r="H28" s="40">
        <v>46387</v>
      </c>
      <c r="I28" s="42">
        <f t="shared" si="0"/>
        <v>0</v>
      </c>
      <c r="J28" s="43">
        <f t="shared" si="4"/>
        <v>17082660.329999998</v>
      </c>
      <c r="K28" s="43">
        <f t="shared" si="3"/>
        <v>0</v>
      </c>
      <c r="L28" s="44" t="str">
        <f t="shared" si="1"/>
        <v>Completo</v>
      </c>
      <c r="M28" s="48">
        <v>526</v>
      </c>
      <c r="N28" s="46" t="s">
        <v>72</v>
      </c>
    </row>
    <row r="29" spans="1:14" ht="66" x14ac:dyDescent="0.3">
      <c r="A29" s="35"/>
      <c r="B29" s="36">
        <f t="shared" si="2"/>
        <v>20</v>
      </c>
      <c r="C29" s="37" t="s">
        <v>73</v>
      </c>
      <c r="D29" s="38" t="s">
        <v>74</v>
      </c>
      <c r="E29" s="39" t="s">
        <v>75</v>
      </c>
      <c r="F29" s="40">
        <v>46092</v>
      </c>
      <c r="G29" s="41">
        <v>442500</v>
      </c>
      <c r="H29" s="40">
        <v>46752</v>
      </c>
      <c r="I29" s="42">
        <f t="shared" si="0"/>
        <v>0</v>
      </c>
      <c r="J29" s="43">
        <f t="shared" si="4"/>
        <v>442500</v>
      </c>
      <c r="K29" s="43">
        <f t="shared" si="3"/>
        <v>0</v>
      </c>
      <c r="L29" s="44" t="str">
        <f t="shared" si="1"/>
        <v>Completo</v>
      </c>
      <c r="M29" s="48">
        <v>528</v>
      </c>
      <c r="N29" s="46" t="s">
        <v>72</v>
      </c>
    </row>
    <row r="30" spans="1:14" ht="33" x14ac:dyDescent="0.3">
      <c r="A30" s="35"/>
      <c r="B30" s="36">
        <f t="shared" si="2"/>
        <v>21</v>
      </c>
      <c r="C30" s="37" t="s">
        <v>76</v>
      </c>
      <c r="D30" s="38" t="s">
        <v>77</v>
      </c>
      <c r="E30" s="39" t="s">
        <v>78</v>
      </c>
      <c r="F30" s="40">
        <v>46087</v>
      </c>
      <c r="G30" s="41">
        <v>94400</v>
      </c>
      <c r="H30" s="40">
        <v>46387</v>
      </c>
      <c r="I30" s="42">
        <f t="shared" si="0"/>
        <v>0</v>
      </c>
      <c r="J30" s="43">
        <f t="shared" si="4"/>
        <v>94400</v>
      </c>
      <c r="K30" s="43">
        <f t="shared" si="3"/>
        <v>0</v>
      </c>
      <c r="L30" s="44" t="str">
        <f t="shared" si="1"/>
        <v>Completo</v>
      </c>
      <c r="M30" s="48">
        <v>532</v>
      </c>
      <c r="N30" s="46" t="s">
        <v>72</v>
      </c>
    </row>
    <row r="31" spans="1:14" ht="33" x14ac:dyDescent="0.3">
      <c r="A31" s="35"/>
      <c r="B31" s="36">
        <f t="shared" si="2"/>
        <v>22</v>
      </c>
      <c r="C31" s="37" t="s">
        <v>79</v>
      </c>
      <c r="D31" s="38" t="s">
        <v>80</v>
      </c>
      <c r="E31" s="39" t="s">
        <v>81</v>
      </c>
      <c r="F31" s="40">
        <v>46083</v>
      </c>
      <c r="G31" s="41">
        <v>790</v>
      </c>
      <c r="H31" s="40">
        <v>46752</v>
      </c>
      <c r="I31" s="42">
        <f t="shared" si="0"/>
        <v>0</v>
      </c>
      <c r="J31" s="43">
        <f t="shared" si="4"/>
        <v>790</v>
      </c>
      <c r="K31" s="43">
        <f t="shared" si="3"/>
        <v>0</v>
      </c>
      <c r="L31" s="44" t="str">
        <f t="shared" si="1"/>
        <v>Completo</v>
      </c>
      <c r="M31" s="47">
        <v>534</v>
      </c>
      <c r="N31" s="46">
        <v>46093</v>
      </c>
    </row>
    <row r="32" spans="1:14" ht="49.5" x14ac:dyDescent="0.3">
      <c r="A32" s="35"/>
      <c r="B32" s="36">
        <f t="shared" si="2"/>
        <v>23</v>
      </c>
      <c r="C32" s="37" t="s">
        <v>82</v>
      </c>
      <c r="D32" s="38" t="s">
        <v>83</v>
      </c>
      <c r="E32" s="39" t="s">
        <v>84</v>
      </c>
      <c r="F32" s="40">
        <v>46084</v>
      </c>
      <c r="G32" s="41">
        <v>77449.3</v>
      </c>
      <c r="H32" s="40" t="s">
        <v>85</v>
      </c>
      <c r="I32" s="42">
        <f t="shared" si="0"/>
        <v>0</v>
      </c>
      <c r="J32" s="43">
        <f t="shared" si="4"/>
        <v>77449.3</v>
      </c>
      <c r="K32" s="43">
        <f t="shared" si="3"/>
        <v>0</v>
      </c>
      <c r="L32" s="44" t="s">
        <v>86</v>
      </c>
      <c r="M32" s="47">
        <v>542</v>
      </c>
      <c r="N32" s="46">
        <v>46094</v>
      </c>
    </row>
    <row r="33" spans="1:15" ht="33" x14ac:dyDescent="0.3">
      <c r="A33" s="35"/>
      <c r="B33" s="36">
        <f t="shared" si="2"/>
        <v>24</v>
      </c>
      <c r="C33" s="37" t="s">
        <v>60</v>
      </c>
      <c r="D33" s="38" t="s">
        <v>87</v>
      </c>
      <c r="E33" s="39" t="s">
        <v>88</v>
      </c>
      <c r="F33" s="40">
        <v>46092</v>
      </c>
      <c r="G33" s="41">
        <v>16060</v>
      </c>
      <c r="H33" s="40">
        <v>46752</v>
      </c>
      <c r="I33" s="42">
        <f t="shared" si="0"/>
        <v>0</v>
      </c>
      <c r="J33" s="43">
        <f>IF(M33&gt;0,G33,0)</f>
        <v>16060</v>
      </c>
      <c r="K33" s="43">
        <f t="shared" si="3"/>
        <v>0</v>
      </c>
      <c r="L33" s="44" t="str">
        <f>IF(J33&gt;0,"Completo","Pendiente")</f>
        <v>Completo</v>
      </c>
      <c r="M33" s="47">
        <v>555</v>
      </c>
      <c r="N33" s="46">
        <v>46098</v>
      </c>
    </row>
    <row r="34" spans="1:15" ht="49.5" x14ac:dyDescent="0.3">
      <c r="A34" s="35"/>
      <c r="B34" s="36">
        <f t="shared" si="2"/>
        <v>25</v>
      </c>
      <c r="C34" s="37" t="s">
        <v>89</v>
      </c>
      <c r="D34" s="38" t="s">
        <v>90</v>
      </c>
      <c r="E34" s="39" t="s">
        <v>91</v>
      </c>
      <c r="F34" s="39" t="s">
        <v>91</v>
      </c>
      <c r="G34" s="41">
        <v>774000</v>
      </c>
      <c r="H34" s="39" t="s">
        <v>91</v>
      </c>
      <c r="I34" s="42">
        <f t="shared" si="0"/>
        <v>0</v>
      </c>
      <c r="J34" s="43">
        <f>IF(M34&gt;0,G34,0)</f>
        <v>774000</v>
      </c>
      <c r="K34" s="43">
        <f t="shared" si="3"/>
        <v>0</v>
      </c>
      <c r="L34" s="44" t="str">
        <f>IF(J34&gt;0,"Completo","Pendiente")</f>
        <v>Completo</v>
      </c>
      <c r="M34" s="47">
        <v>563</v>
      </c>
      <c r="N34" s="46">
        <v>46098</v>
      </c>
    </row>
    <row r="35" spans="1:15" ht="49.5" x14ac:dyDescent="0.3">
      <c r="A35" s="35"/>
      <c r="B35" s="36">
        <f t="shared" si="2"/>
        <v>26</v>
      </c>
      <c r="C35" s="37" t="s">
        <v>92</v>
      </c>
      <c r="D35" s="38" t="s">
        <v>93</v>
      </c>
      <c r="E35" s="39" t="s">
        <v>94</v>
      </c>
      <c r="F35" s="40">
        <v>46097</v>
      </c>
      <c r="G35" s="41">
        <v>2028596.71</v>
      </c>
      <c r="H35" s="40">
        <v>46387</v>
      </c>
      <c r="I35" s="42">
        <f t="shared" si="0"/>
        <v>0</v>
      </c>
      <c r="J35" s="43">
        <f>IF(M35&gt;0,G35,0)</f>
        <v>2028596.71</v>
      </c>
      <c r="K35" s="43">
        <f t="shared" si="3"/>
        <v>0</v>
      </c>
      <c r="L35" s="44" t="str">
        <f>IF(J35&gt;0,"Completo","Pendiente")</f>
        <v>Completo</v>
      </c>
      <c r="M35" s="48">
        <v>568</v>
      </c>
      <c r="N35" s="46">
        <v>46098</v>
      </c>
    </row>
    <row r="36" spans="1:15" ht="66" x14ac:dyDescent="0.3">
      <c r="A36" s="35"/>
      <c r="B36" s="36">
        <f t="shared" si="2"/>
        <v>27</v>
      </c>
      <c r="C36" s="37" t="s">
        <v>95</v>
      </c>
      <c r="D36" s="38" t="s">
        <v>96</v>
      </c>
      <c r="E36" s="39" t="s">
        <v>91</v>
      </c>
      <c r="F36" s="40" t="s">
        <v>91</v>
      </c>
      <c r="G36" s="41">
        <v>4434400</v>
      </c>
      <c r="H36" s="40" t="s">
        <v>91</v>
      </c>
      <c r="I36" s="42">
        <f t="shared" si="0"/>
        <v>0</v>
      </c>
      <c r="J36" s="43">
        <f>IF(M36&gt;0,G36,0)</f>
        <v>4434400</v>
      </c>
      <c r="K36" s="43">
        <f t="shared" si="3"/>
        <v>0</v>
      </c>
      <c r="L36" s="44" t="str">
        <f>IF(J36&gt;0,"Completo","Pendiente")</f>
        <v>Completo</v>
      </c>
      <c r="M36" s="48">
        <v>569</v>
      </c>
      <c r="N36" s="46">
        <v>46098</v>
      </c>
    </row>
    <row r="37" spans="1:15" ht="33" x14ac:dyDescent="0.3">
      <c r="A37" s="35"/>
      <c r="B37" s="36">
        <f t="shared" si="2"/>
        <v>28</v>
      </c>
      <c r="C37" s="37" t="s">
        <v>97</v>
      </c>
      <c r="D37" s="38" t="s">
        <v>98</v>
      </c>
      <c r="E37" s="39" t="s">
        <v>99</v>
      </c>
      <c r="F37" s="40">
        <v>46094</v>
      </c>
      <c r="G37" s="41">
        <v>121486.9</v>
      </c>
      <c r="H37" s="40">
        <v>46752</v>
      </c>
      <c r="I37" s="42">
        <f t="shared" si="0"/>
        <v>0</v>
      </c>
      <c r="J37" s="43">
        <f>IF(M37&gt;0,G37,0)</f>
        <v>121486.9</v>
      </c>
      <c r="K37" s="43">
        <f t="shared" si="3"/>
        <v>0</v>
      </c>
      <c r="L37" s="44" t="str">
        <f>IF(J37&gt;0,"Completo","Pendiente")</f>
        <v>Completo</v>
      </c>
      <c r="M37" s="48">
        <v>575</v>
      </c>
      <c r="N37" s="46">
        <v>46098</v>
      </c>
    </row>
    <row r="38" spans="1:15" ht="49.5" x14ac:dyDescent="0.3">
      <c r="A38" s="35"/>
      <c r="B38" s="36">
        <f t="shared" si="2"/>
        <v>29</v>
      </c>
      <c r="C38" s="37" t="s">
        <v>24</v>
      </c>
      <c r="D38" s="38" t="s">
        <v>100</v>
      </c>
      <c r="E38" s="39" t="s">
        <v>101</v>
      </c>
      <c r="F38" s="40">
        <v>46086</v>
      </c>
      <c r="G38" s="41">
        <v>41185.279999999999</v>
      </c>
      <c r="H38" s="40">
        <v>46387</v>
      </c>
      <c r="I38" s="42">
        <v>0</v>
      </c>
      <c r="J38" s="43">
        <f t="shared" ref="J38:J53" si="5">+G38</f>
        <v>41185.279999999999</v>
      </c>
      <c r="K38" s="43">
        <f t="shared" si="3"/>
        <v>0</v>
      </c>
      <c r="L38" s="44" t="s">
        <v>86</v>
      </c>
      <c r="M38" s="48">
        <v>581</v>
      </c>
      <c r="N38" s="46">
        <v>46098</v>
      </c>
      <c r="O38" s="1" t="s">
        <v>102</v>
      </c>
    </row>
    <row r="39" spans="1:15" ht="33" x14ac:dyDescent="0.3">
      <c r="A39" s="35"/>
      <c r="B39" s="36">
        <f t="shared" si="2"/>
        <v>30</v>
      </c>
      <c r="C39" s="37" t="s">
        <v>103</v>
      </c>
      <c r="D39" s="38" t="s">
        <v>104</v>
      </c>
      <c r="E39" s="39" t="s">
        <v>105</v>
      </c>
      <c r="F39" s="40">
        <v>46057</v>
      </c>
      <c r="G39" s="41">
        <v>49657.88</v>
      </c>
      <c r="H39" s="40">
        <v>46387</v>
      </c>
      <c r="I39" s="42">
        <f t="shared" ref="I39:I54" si="6">+J39+K39-G39</f>
        <v>0</v>
      </c>
      <c r="J39" s="43">
        <f t="shared" si="5"/>
        <v>49657.88</v>
      </c>
      <c r="K39" s="43">
        <f t="shared" si="3"/>
        <v>0</v>
      </c>
      <c r="L39" s="44" t="str">
        <f t="shared" ref="L39:L54" si="7">IF(J39&gt;0,"Completo","Pendiente")</f>
        <v>Completo</v>
      </c>
      <c r="M39" s="47">
        <v>583</v>
      </c>
      <c r="N39" s="46">
        <v>46098</v>
      </c>
      <c r="O39" s="1" t="s">
        <v>106</v>
      </c>
    </row>
    <row r="40" spans="1:15" ht="33" x14ac:dyDescent="0.3">
      <c r="A40" s="35"/>
      <c r="B40" s="36">
        <f t="shared" si="2"/>
        <v>31</v>
      </c>
      <c r="C40" s="37" t="s">
        <v>103</v>
      </c>
      <c r="D40" s="38" t="s">
        <v>107</v>
      </c>
      <c r="E40" s="39" t="s">
        <v>108</v>
      </c>
      <c r="F40" s="40">
        <v>46058</v>
      </c>
      <c r="G40" s="41">
        <v>113980.44</v>
      </c>
      <c r="H40" s="40">
        <v>46387</v>
      </c>
      <c r="I40" s="42">
        <f t="shared" si="6"/>
        <v>0</v>
      </c>
      <c r="J40" s="43">
        <f t="shared" si="5"/>
        <v>113980.44</v>
      </c>
      <c r="K40" s="43">
        <f t="shared" si="3"/>
        <v>0</v>
      </c>
      <c r="L40" s="44" t="str">
        <f t="shared" si="7"/>
        <v>Completo</v>
      </c>
      <c r="M40" s="47">
        <v>583</v>
      </c>
      <c r="N40" s="46">
        <v>46098</v>
      </c>
    </row>
    <row r="41" spans="1:15" ht="33" x14ac:dyDescent="0.3">
      <c r="A41" s="35"/>
      <c r="B41" s="36">
        <f t="shared" si="2"/>
        <v>32</v>
      </c>
      <c r="C41" s="37" t="s">
        <v>109</v>
      </c>
      <c r="D41" s="38" t="s">
        <v>110</v>
      </c>
      <c r="E41" s="39" t="s">
        <v>111</v>
      </c>
      <c r="F41" s="40">
        <v>46058</v>
      </c>
      <c r="G41" s="41">
        <v>52347.199999999997</v>
      </c>
      <c r="H41" s="40">
        <v>46387</v>
      </c>
      <c r="I41" s="42">
        <f t="shared" si="6"/>
        <v>0</v>
      </c>
      <c r="J41" s="43">
        <f t="shared" si="5"/>
        <v>52347.199999999997</v>
      </c>
      <c r="K41" s="43">
        <f t="shared" si="3"/>
        <v>0</v>
      </c>
      <c r="L41" s="44" t="str">
        <f t="shared" si="7"/>
        <v>Completo</v>
      </c>
      <c r="M41" s="47">
        <v>583</v>
      </c>
      <c r="N41" s="46">
        <v>46098</v>
      </c>
      <c r="O41" s="1" t="s">
        <v>112</v>
      </c>
    </row>
    <row r="42" spans="1:15" ht="33" x14ac:dyDescent="0.3">
      <c r="A42" s="35"/>
      <c r="B42" s="36">
        <f t="shared" si="2"/>
        <v>33</v>
      </c>
      <c r="C42" s="37" t="s">
        <v>103</v>
      </c>
      <c r="D42" s="38" t="s">
        <v>113</v>
      </c>
      <c r="E42" s="39" t="s">
        <v>114</v>
      </c>
      <c r="F42" s="40">
        <v>46059</v>
      </c>
      <c r="G42" s="41">
        <v>55742.559999999998</v>
      </c>
      <c r="H42" s="40">
        <v>46387</v>
      </c>
      <c r="I42" s="42">
        <f t="shared" si="6"/>
        <v>0</v>
      </c>
      <c r="J42" s="43">
        <f t="shared" si="5"/>
        <v>55742.559999999998</v>
      </c>
      <c r="K42" s="43">
        <f t="shared" si="3"/>
        <v>0</v>
      </c>
      <c r="L42" s="44" t="str">
        <f t="shared" si="7"/>
        <v>Completo</v>
      </c>
      <c r="M42" s="47">
        <v>583</v>
      </c>
      <c r="N42" s="46">
        <v>46098</v>
      </c>
      <c r="O42" s="1" t="s">
        <v>115</v>
      </c>
    </row>
    <row r="43" spans="1:15" ht="33" x14ac:dyDescent="0.3">
      <c r="A43" s="35"/>
      <c r="B43" s="36">
        <f t="shared" si="2"/>
        <v>34</v>
      </c>
      <c r="C43" s="37" t="s">
        <v>103</v>
      </c>
      <c r="D43" s="38" t="s">
        <v>116</v>
      </c>
      <c r="E43" s="39" t="s">
        <v>117</v>
      </c>
      <c r="F43" s="40">
        <v>46060</v>
      </c>
      <c r="G43" s="41">
        <v>21505.5</v>
      </c>
      <c r="H43" s="40">
        <v>46387</v>
      </c>
      <c r="I43" s="42">
        <f t="shared" si="6"/>
        <v>0</v>
      </c>
      <c r="J43" s="43">
        <f t="shared" si="5"/>
        <v>21505.5</v>
      </c>
      <c r="K43" s="43">
        <f t="shared" si="3"/>
        <v>0</v>
      </c>
      <c r="L43" s="44" t="str">
        <f t="shared" si="7"/>
        <v>Completo</v>
      </c>
      <c r="M43" s="47">
        <v>583</v>
      </c>
      <c r="N43" s="46">
        <v>46098</v>
      </c>
    </row>
    <row r="44" spans="1:15" ht="33" x14ac:dyDescent="0.3">
      <c r="A44" s="35"/>
      <c r="B44" s="36">
        <f t="shared" si="2"/>
        <v>35</v>
      </c>
      <c r="C44" s="37" t="s">
        <v>103</v>
      </c>
      <c r="D44" s="38" t="s">
        <v>118</v>
      </c>
      <c r="E44" s="39" t="s">
        <v>119</v>
      </c>
      <c r="F44" s="40">
        <v>46060</v>
      </c>
      <c r="G44" s="41">
        <v>77216.14</v>
      </c>
      <c r="H44" s="40">
        <v>46387</v>
      </c>
      <c r="I44" s="42">
        <f t="shared" si="6"/>
        <v>0</v>
      </c>
      <c r="J44" s="43">
        <f t="shared" si="5"/>
        <v>77216.14</v>
      </c>
      <c r="K44" s="43">
        <f t="shared" si="3"/>
        <v>0</v>
      </c>
      <c r="L44" s="44" t="str">
        <f t="shared" si="7"/>
        <v>Completo</v>
      </c>
      <c r="M44" s="47">
        <v>583</v>
      </c>
      <c r="N44" s="46">
        <v>46098</v>
      </c>
    </row>
    <row r="45" spans="1:15" ht="33" x14ac:dyDescent="0.3">
      <c r="A45" s="35"/>
      <c r="B45" s="36">
        <f t="shared" si="2"/>
        <v>36</v>
      </c>
      <c r="C45" s="37" t="s">
        <v>109</v>
      </c>
      <c r="D45" s="38" t="s">
        <v>120</v>
      </c>
      <c r="E45" s="39" t="s">
        <v>121</v>
      </c>
      <c r="F45" s="40">
        <v>46063</v>
      </c>
      <c r="G45" s="41">
        <v>21551.45</v>
      </c>
      <c r="H45" s="40">
        <v>46387</v>
      </c>
      <c r="I45" s="42">
        <f t="shared" si="6"/>
        <v>0</v>
      </c>
      <c r="J45" s="43">
        <f t="shared" si="5"/>
        <v>21551.45</v>
      </c>
      <c r="K45" s="43">
        <f t="shared" si="3"/>
        <v>0</v>
      </c>
      <c r="L45" s="44" t="str">
        <f t="shared" si="7"/>
        <v>Completo</v>
      </c>
      <c r="M45" s="47">
        <v>583</v>
      </c>
      <c r="N45" s="46">
        <v>46098</v>
      </c>
      <c r="O45" s="1" t="s">
        <v>122</v>
      </c>
    </row>
    <row r="46" spans="1:15" ht="33" x14ac:dyDescent="0.3">
      <c r="A46" s="35"/>
      <c r="B46" s="36">
        <f t="shared" si="2"/>
        <v>37</v>
      </c>
      <c r="C46" s="37" t="s">
        <v>103</v>
      </c>
      <c r="D46" s="38" t="s">
        <v>123</v>
      </c>
      <c r="E46" s="39" t="s">
        <v>124</v>
      </c>
      <c r="F46" s="40">
        <v>46065</v>
      </c>
      <c r="G46" s="41">
        <v>24344.5</v>
      </c>
      <c r="H46" s="40">
        <v>46387</v>
      </c>
      <c r="I46" s="42">
        <f t="shared" si="6"/>
        <v>0</v>
      </c>
      <c r="J46" s="43">
        <f t="shared" si="5"/>
        <v>24344.5</v>
      </c>
      <c r="K46" s="43">
        <f t="shared" si="3"/>
        <v>0</v>
      </c>
      <c r="L46" s="44" t="str">
        <f t="shared" si="7"/>
        <v>Completo</v>
      </c>
      <c r="M46" s="47">
        <v>583</v>
      </c>
      <c r="N46" s="46">
        <v>46098</v>
      </c>
    </row>
    <row r="47" spans="1:15" ht="33" x14ac:dyDescent="0.3">
      <c r="A47" s="35"/>
      <c r="B47" s="36">
        <f t="shared" si="2"/>
        <v>38</v>
      </c>
      <c r="C47" s="37" t="s">
        <v>103</v>
      </c>
      <c r="D47" s="38" t="s">
        <v>125</v>
      </c>
      <c r="E47" s="39" t="s">
        <v>126</v>
      </c>
      <c r="F47" s="40">
        <v>46067</v>
      </c>
      <c r="G47" s="41">
        <v>62653.58</v>
      </c>
      <c r="H47" s="40">
        <v>46387</v>
      </c>
      <c r="I47" s="42">
        <f t="shared" si="6"/>
        <v>0</v>
      </c>
      <c r="J47" s="43">
        <f t="shared" si="5"/>
        <v>62653.58</v>
      </c>
      <c r="K47" s="43">
        <f t="shared" si="3"/>
        <v>0</v>
      </c>
      <c r="L47" s="44" t="str">
        <f t="shared" si="7"/>
        <v>Completo</v>
      </c>
      <c r="M47" s="47">
        <v>583</v>
      </c>
      <c r="N47" s="46">
        <v>46098</v>
      </c>
      <c r="O47" s="1" t="s">
        <v>127</v>
      </c>
    </row>
    <row r="48" spans="1:15" ht="33" x14ac:dyDescent="0.3">
      <c r="A48" s="35"/>
      <c r="B48" s="36">
        <f t="shared" si="2"/>
        <v>39</v>
      </c>
      <c r="C48" s="37" t="s">
        <v>103</v>
      </c>
      <c r="D48" s="38" t="s">
        <v>128</v>
      </c>
      <c r="E48" s="39" t="s">
        <v>129</v>
      </c>
      <c r="F48" s="40">
        <v>46067</v>
      </c>
      <c r="G48" s="41">
        <v>137834.41</v>
      </c>
      <c r="H48" s="40">
        <v>46387</v>
      </c>
      <c r="I48" s="42">
        <f t="shared" si="6"/>
        <v>0</v>
      </c>
      <c r="J48" s="43">
        <f t="shared" si="5"/>
        <v>137834.41</v>
      </c>
      <c r="K48" s="43">
        <f t="shared" si="3"/>
        <v>0</v>
      </c>
      <c r="L48" s="44" t="str">
        <f t="shared" si="7"/>
        <v>Completo</v>
      </c>
      <c r="M48" s="47">
        <v>583</v>
      </c>
      <c r="N48" s="46">
        <v>46098</v>
      </c>
    </row>
    <row r="49" spans="1:17" ht="33" x14ac:dyDescent="0.3">
      <c r="A49" s="35"/>
      <c r="B49" s="36">
        <f t="shared" si="2"/>
        <v>40</v>
      </c>
      <c r="C49" s="37" t="s">
        <v>103</v>
      </c>
      <c r="D49" s="38" t="s">
        <v>130</v>
      </c>
      <c r="E49" s="39" t="s">
        <v>131</v>
      </c>
      <c r="F49" s="40">
        <v>46069</v>
      </c>
      <c r="G49" s="41">
        <v>12058.1</v>
      </c>
      <c r="H49" s="40">
        <v>46387</v>
      </c>
      <c r="I49" s="42">
        <f t="shared" si="6"/>
        <v>0</v>
      </c>
      <c r="J49" s="43">
        <f t="shared" si="5"/>
        <v>12058.1</v>
      </c>
      <c r="K49" s="43">
        <f t="shared" si="3"/>
        <v>0</v>
      </c>
      <c r="L49" s="44" t="str">
        <f t="shared" si="7"/>
        <v>Completo</v>
      </c>
      <c r="M49" s="47">
        <v>583</v>
      </c>
      <c r="N49" s="46">
        <v>46098</v>
      </c>
    </row>
    <row r="50" spans="1:17" ht="33" x14ac:dyDescent="0.3">
      <c r="A50" s="35"/>
      <c r="B50" s="36">
        <f t="shared" si="2"/>
        <v>41</v>
      </c>
      <c r="C50" s="37" t="s">
        <v>103</v>
      </c>
      <c r="D50" s="38" t="s">
        <v>132</v>
      </c>
      <c r="E50" s="39" t="s">
        <v>133</v>
      </c>
      <c r="F50" s="40">
        <v>46069</v>
      </c>
      <c r="G50" s="41">
        <v>24606.28</v>
      </c>
      <c r="H50" s="40">
        <v>46387</v>
      </c>
      <c r="I50" s="42">
        <f t="shared" si="6"/>
        <v>0</v>
      </c>
      <c r="J50" s="43">
        <f t="shared" si="5"/>
        <v>24606.28</v>
      </c>
      <c r="K50" s="43">
        <f t="shared" si="3"/>
        <v>0</v>
      </c>
      <c r="L50" s="44" t="str">
        <f t="shared" si="7"/>
        <v>Completo</v>
      </c>
      <c r="M50" s="47">
        <v>583</v>
      </c>
      <c r="N50" s="46">
        <v>46098</v>
      </c>
    </row>
    <row r="51" spans="1:17" ht="33" x14ac:dyDescent="0.3">
      <c r="A51" s="35"/>
      <c r="B51" s="36">
        <f t="shared" si="2"/>
        <v>42</v>
      </c>
      <c r="C51" s="37" t="s">
        <v>103</v>
      </c>
      <c r="D51" s="38" t="s">
        <v>134</v>
      </c>
      <c r="E51" s="39" t="s">
        <v>135</v>
      </c>
      <c r="F51" s="40">
        <v>46069</v>
      </c>
      <c r="G51" s="41">
        <v>57154.13</v>
      </c>
      <c r="H51" s="40">
        <v>46387</v>
      </c>
      <c r="I51" s="42">
        <f t="shared" si="6"/>
        <v>0</v>
      </c>
      <c r="J51" s="43">
        <f t="shared" si="5"/>
        <v>57154.13</v>
      </c>
      <c r="K51" s="43">
        <f t="shared" si="3"/>
        <v>0</v>
      </c>
      <c r="L51" s="44" t="str">
        <f t="shared" si="7"/>
        <v>Completo</v>
      </c>
      <c r="M51" s="47">
        <v>583</v>
      </c>
      <c r="N51" s="46">
        <v>46098</v>
      </c>
    </row>
    <row r="52" spans="1:17" ht="33" x14ac:dyDescent="0.3">
      <c r="A52" s="35"/>
      <c r="B52" s="36">
        <f t="shared" si="2"/>
        <v>43</v>
      </c>
      <c r="C52" s="37" t="s">
        <v>103</v>
      </c>
      <c r="D52" s="38" t="s">
        <v>136</v>
      </c>
      <c r="E52" s="39" t="s">
        <v>137</v>
      </c>
      <c r="F52" s="40">
        <v>46071</v>
      </c>
      <c r="G52" s="41">
        <v>105832.4</v>
      </c>
      <c r="H52" s="40">
        <v>46387</v>
      </c>
      <c r="I52" s="42">
        <f t="shared" si="6"/>
        <v>0</v>
      </c>
      <c r="J52" s="43">
        <f t="shared" si="5"/>
        <v>105832.4</v>
      </c>
      <c r="K52" s="43">
        <f t="shared" si="3"/>
        <v>0</v>
      </c>
      <c r="L52" s="44" t="str">
        <f t="shared" si="7"/>
        <v>Completo</v>
      </c>
      <c r="M52" s="47">
        <v>583</v>
      </c>
      <c r="N52" s="46">
        <v>46098</v>
      </c>
    </row>
    <row r="53" spans="1:17" ht="33" x14ac:dyDescent="0.3">
      <c r="A53" s="35"/>
      <c r="B53" s="36">
        <f t="shared" si="2"/>
        <v>44</v>
      </c>
      <c r="C53" s="37" t="s">
        <v>103</v>
      </c>
      <c r="D53" s="38" t="s">
        <v>138</v>
      </c>
      <c r="E53" s="39" t="s">
        <v>139</v>
      </c>
      <c r="F53" s="40">
        <v>46076</v>
      </c>
      <c r="G53" s="41">
        <v>67021.16</v>
      </c>
      <c r="H53" s="40">
        <v>46387</v>
      </c>
      <c r="I53" s="42">
        <f t="shared" si="6"/>
        <v>0</v>
      </c>
      <c r="J53" s="43">
        <f t="shared" si="5"/>
        <v>67021.16</v>
      </c>
      <c r="K53" s="43">
        <f t="shared" si="3"/>
        <v>0</v>
      </c>
      <c r="L53" s="44" t="str">
        <f t="shared" si="7"/>
        <v>Completo</v>
      </c>
      <c r="M53" s="47">
        <v>583</v>
      </c>
      <c r="N53" s="46">
        <v>46098</v>
      </c>
    </row>
    <row r="54" spans="1:17" ht="49.5" x14ac:dyDescent="0.3">
      <c r="A54" s="35"/>
      <c r="B54" s="36">
        <f t="shared" si="2"/>
        <v>45</v>
      </c>
      <c r="C54" s="37" t="s">
        <v>140</v>
      </c>
      <c r="D54" s="38" t="s">
        <v>141</v>
      </c>
      <c r="E54" s="39" t="s">
        <v>91</v>
      </c>
      <c r="F54" s="40" t="s">
        <v>91</v>
      </c>
      <c r="G54" s="41">
        <v>3402000</v>
      </c>
      <c r="H54" s="40" t="s">
        <v>91</v>
      </c>
      <c r="I54" s="42">
        <f t="shared" si="6"/>
        <v>0</v>
      </c>
      <c r="J54" s="43">
        <f>IF(M54&gt;0,G54,0)</f>
        <v>3402000</v>
      </c>
      <c r="K54" s="43">
        <f t="shared" si="3"/>
        <v>0</v>
      </c>
      <c r="L54" s="44" t="str">
        <f t="shared" si="7"/>
        <v>Completo</v>
      </c>
      <c r="M54" s="49">
        <v>592</v>
      </c>
      <c r="N54" s="46">
        <v>46099</v>
      </c>
    </row>
    <row r="55" spans="1:17" ht="33" x14ac:dyDescent="0.3">
      <c r="A55" s="35"/>
      <c r="B55" s="36">
        <f t="shared" si="2"/>
        <v>46</v>
      </c>
      <c r="C55" s="37" t="s">
        <v>27</v>
      </c>
      <c r="D55" s="38" t="s">
        <v>142</v>
      </c>
      <c r="E55" s="39" t="s">
        <v>143</v>
      </c>
      <c r="F55" s="40">
        <v>46094</v>
      </c>
      <c r="G55" s="41">
        <v>200664.28</v>
      </c>
      <c r="H55" s="40">
        <v>46387</v>
      </c>
      <c r="I55" s="42">
        <v>0</v>
      </c>
      <c r="J55" s="43">
        <f>+G55</f>
        <v>200664.28</v>
      </c>
      <c r="K55" s="43">
        <f t="shared" si="3"/>
        <v>0</v>
      </c>
      <c r="L55" s="44" t="s">
        <v>86</v>
      </c>
      <c r="M55" s="47">
        <v>597</v>
      </c>
      <c r="N55" s="46">
        <v>46099</v>
      </c>
    </row>
    <row r="56" spans="1:17" ht="49.5" x14ac:dyDescent="0.3">
      <c r="A56" s="35"/>
      <c r="B56" s="36">
        <f t="shared" si="2"/>
        <v>47</v>
      </c>
      <c r="C56" s="37" t="s">
        <v>144</v>
      </c>
      <c r="D56" s="38" t="s">
        <v>145</v>
      </c>
      <c r="E56" s="39" t="s">
        <v>146</v>
      </c>
      <c r="F56" s="40">
        <v>46098</v>
      </c>
      <c r="G56" s="41">
        <v>6800489.54</v>
      </c>
      <c r="H56" s="40">
        <v>46752</v>
      </c>
      <c r="I56" s="42">
        <f t="shared" ref="I56:I63" si="8">+J56+K56-G56</f>
        <v>0</v>
      </c>
      <c r="J56" s="43">
        <f>IF(M56&gt;0,G56,0)</f>
        <v>6800489.54</v>
      </c>
      <c r="K56" s="43">
        <f t="shared" si="3"/>
        <v>0</v>
      </c>
      <c r="L56" s="44" t="str">
        <f t="shared" ref="L56:L63" si="9">IF(J56&gt;0,"Completo","Pendiente")</f>
        <v>Completo</v>
      </c>
      <c r="M56" s="47">
        <v>611</v>
      </c>
      <c r="N56" s="46">
        <v>46100</v>
      </c>
    </row>
    <row r="57" spans="1:17" ht="49.5" x14ac:dyDescent="0.3">
      <c r="A57" s="35"/>
      <c r="B57" s="36">
        <f t="shared" si="2"/>
        <v>48</v>
      </c>
      <c r="C57" s="37" t="s">
        <v>147</v>
      </c>
      <c r="D57" s="38" t="s">
        <v>148</v>
      </c>
      <c r="E57" s="39" t="s">
        <v>149</v>
      </c>
      <c r="F57" s="40">
        <v>46098</v>
      </c>
      <c r="G57" s="41">
        <v>5719588.3799999999</v>
      </c>
      <c r="H57" s="40">
        <v>46387</v>
      </c>
      <c r="I57" s="42">
        <f t="shared" si="8"/>
        <v>0</v>
      </c>
      <c r="J57" s="43">
        <f>IF(M57&gt;0,G57,0)</f>
        <v>5719588.3799999999</v>
      </c>
      <c r="K57" s="43">
        <f t="shared" si="3"/>
        <v>0</v>
      </c>
      <c r="L57" s="44" t="str">
        <f t="shared" si="9"/>
        <v>Completo</v>
      </c>
      <c r="M57" s="47">
        <v>615</v>
      </c>
      <c r="N57" s="46">
        <v>46100</v>
      </c>
      <c r="Q57" s="1" t="s">
        <v>150</v>
      </c>
    </row>
    <row r="58" spans="1:17" ht="49.5" x14ac:dyDescent="0.3">
      <c r="A58" s="35"/>
      <c r="B58" s="36">
        <f t="shared" si="2"/>
        <v>49</v>
      </c>
      <c r="C58" s="37" t="s">
        <v>151</v>
      </c>
      <c r="D58" s="38" t="s">
        <v>152</v>
      </c>
      <c r="E58" s="39" t="s">
        <v>153</v>
      </c>
      <c r="F58" s="40">
        <v>46086</v>
      </c>
      <c r="G58" s="41">
        <v>32541.23</v>
      </c>
      <c r="H58" s="40">
        <v>46387</v>
      </c>
      <c r="I58" s="42">
        <f t="shared" si="8"/>
        <v>0</v>
      </c>
      <c r="J58" s="43">
        <f>IF(M58&gt;0,G58,0)</f>
        <v>32541.23</v>
      </c>
      <c r="K58" s="43">
        <f t="shared" si="3"/>
        <v>0</v>
      </c>
      <c r="L58" s="44" t="str">
        <f t="shared" si="9"/>
        <v>Completo</v>
      </c>
      <c r="M58" s="47">
        <v>640</v>
      </c>
      <c r="N58" s="46">
        <v>46101</v>
      </c>
    </row>
    <row r="59" spans="1:17" ht="49.5" x14ac:dyDescent="0.3">
      <c r="A59" s="35"/>
      <c r="B59" s="36">
        <f t="shared" si="2"/>
        <v>50</v>
      </c>
      <c r="C59" s="37" t="s">
        <v>154</v>
      </c>
      <c r="D59" s="38" t="s">
        <v>155</v>
      </c>
      <c r="E59" s="39" t="s">
        <v>156</v>
      </c>
      <c r="F59" s="40">
        <v>46098</v>
      </c>
      <c r="G59" s="41">
        <v>24358.01</v>
      </c>
      <c r="H59" s="40">
        <v>46387</v>
      </c>
      <c r="I59" s="42">
        <f t="shared" si="8"/>
        <v>0</v>
      </c>
      <c r="J59" s="43">
        <f>+G59</f>
        <v>24358.01</v>
      </c>
      <c r="K59" s="43">
        <f t="shared" si="3"/>
        <v>0</v>
      </c>
      <c r="L59" s="44" t="str">
        <f t="shared" si="9"/>
        <v>Completo</v>
      </c>
      <c r="M59" s="47">
        <v>642</v>
      </c>
      <c r="N59" s="46">
        <v>46101</v>
      </c>
    </row>
    <row r="60" spans="1:17" ht="33" x14ac:dyDescent="0.3">
      <c r="A60" s="35"/>
      <c r="B60" s="36">
        <f t="shared" si="2"/>
        <v>51</v>
      </c>
      <c r="C60" s="37" t="s">
        <v>157</v>
      </c>
      <c r="D60" s="38" t="s">
        <v>158</v>
      </c>
      <c r="E60" s="39" t="s">
        <v>159</v>
      </c>
      <c r="F60" s="40">
        <v>46098</v>
      </c>
      <c r="G60" s="41">
        <v>134520</v>
      </c>
      <c r="H60" s="40">
        <v>46387</v>
      </c>
      <c r="I60" s="42">
        <f t="shared" si="8"/>
        <v>0</v>
      </c>
      <c r="J60" s="43">
        <f>+G60</f>
        <v>134520</v>
      </c>
      <c r="K60" s="43">
        <f t="shared" si="3"/>
        <v>0</v>
      </c>
      <c r="L60" s="44" t="str">
        <f t="shared" si="9"/>
        <v>Completo</v>
      </c>
      <c r="M60" s="47">
        <v>648</v>
      </c>
      <c r="N60" s="46">
        <v>46101</v>
      </c>
    </row>
    <row r="61" spans="1:17" ht="49.5" x14ac:dyDescent="0.3">
      <c r="A61" s="35"/>
      <c r="B61" s="36">
        <f t="shared" si="2"/>
        <v>52</v>
      </c>
      <c r="C61" s="37" t="s">
        <v>16</v>
      </c>
      <c r="D61" s="38" t="s">
        <v>160</v>
      </c>
      <c r="E61" s="39" t="s">
        <v>161</v>
      </c>
      <c r="F61" s="40">
        <v>46091</v>
      </c>
      <c r="G61" s="41">
        <v>63130</v>
      </c>
      <c r="H61" s="40">
        <v>46387</v>
      </c>
      <c r="I61" s="42">
        <f t="shared" si="8"/>
        <v>0</v>
      </c>
      <c r="J61" s="43">
        <f t="shared" ref="J61:J66" si="10">IF(M61&gt;0,G61,0)</f>
        <v>63130</v>
      </c>
      <c r="K61" s="43">
        <f t="shared" si="3"/>
        <v>0</v>
      </c>
      <c r="L61" s="44" t="str">
        <f t="shared" si="9"/>
        <v>Completo</v>
      </c>
      <c r="M61" s="47">
        <v>652</v>
      </c>
      <c r="N61" s="46">
        <v>46101</v>
      </c>
    </row>
    <row r="62" spans="1:17" ht="49.5" x14ac:dyDescent="0.3">
      <c r="A62" s="35"/>
      <c r="B62" s="36">
        <f t="shared" si="2"/>
        <v>53</v>
      </c>
      <c r="C62" s="37" t="s">
        <v>16</v>
      </c>
      <c r="D62" s="38" t="s">
        <v>162</v>
      </c>
      <c r="E62" s="39" t="s">
        <v>163</v>
      </c>
      <c r="F62" s="40">
        <v>46091</v>
      </c>
      <c r="G62" s="41">
        <v>67968</v>
      </c>
      <c r="H62" s="40">
        <v>46387</v>
      </c>
      <c r="I62" s="42">
        <f t="shared" si="8"/>
        <v>0</v>
      </c>
      <c r="J62" s="43">
        <f t="shared" si="10"/>
        <v>67968</v>
      </c>
      <c r="K62" s="43">
        <f t="shared" si="3"/>
        <v>0</v>
      </c>
      <c r="L62" s="44" t="str">
        <f t="shared" si="9"/>
        <v>Completo</v>
      </c>
      <c r="M62" s="47">
        <v>652</v>
      </c>
      <c r="N62" s="46">
        <v>46101</v>
      </c>
    </row>
    <row r="63" spans="1:17" ht="33" x14ac:dyDescent="0.3">
      <c r="A63" s="35"/>
      <c r="B63" s="36">
        <f t="shared" si="2"/>
        <v>54</v>
      </c>
      <c r="C63" s="37" t="s">
        <v>164</v>
      </c>
      <c r="D63" s="38" t="s">
        <v>165</v>
      </c>
      <c r="E63" s="39" t="s">
        <v>166</v>
      </c>
      <c r="F63" s="40">
        <v>46069</v>
      </c>
      <c r="G63" s="41">
        <v>18412.900000000001</v>
      </c>
      <c r="H63" s="40">
        <v>46387</v>
      </c>
      <c r="I63" s="42">
        <f t="shared" si="8"/>
        <v>0</v>
      </c>
      <c r="J63" s="43">
        <f t="shared" si="10"/>
        <v>18412.900000000001</v>
      </c>
      <c r="K63" s="43">
        <f t="shared" si="3"/>
        <v>0</v>
      </c>
      <c r="L63" s="44" t="str">
        <f t="shared" si="9"/>
        <v>Completo</v>
      </c>
      <c r="M63" s="48">
        <v>667</v>
      </c>
      <c r="N63" s="46">
        <v>46104</v>
      </c>
    </row>
    <row r="64" spans="1:17" ht="33" x14ac:dyDescent="0.3">
      <c r="A64" s="35"/>
      <c r="B64" s="36">
        <f t="shared" si="2"/>
        <v>55</v>
      </c>
      <c r="C64" s="37" t="s">
        <v>164</v>
      </c>
      <c r="D64" s="38" t="s">
        <v>167</v>
      </c>
      <c r="E64" s="39" t="s">
        <v>168</v>
      </c>
      <c r="F64" s="40">
        <v>46069</v>
      </c>
      <c r="G64" s="41">
        <v>18576.2</v>
      </c>
      <c r="H64" s="40">
        <v>46387</v>
      </c>
      <c r="I64" s="42">
        <v>0</v>
      </c>
      <c r="J64" s="43">
        <f t="shared" si="10"/>
        <v>18576.2</v>
      </c>
      <c r="K64" s="43">
        <f t="shared" si="3"/>
        <v>0</v>
      </c>
      <c r="L64" s="44" t="s">
        <v>86</v>
      </c>
      <c r="M64" s="48">
        <v>667</v>
      </c>
      <c r="N64" s="46">
        <v>46104</v>
      </c>
    </row>
    <row r="65" spans="1:14" ht="33" x14ac:dyDescent="0.3">
      <c r="A65" s="35"/>
      <c r="B65" s="36">
        <f t="shared" si="2"/>
        <v>56</v>
      </c>
      <c r="C65" s="37" t="s">
        <v>164</v>
      </c>
      <c r="D65" s="38" t="s">
        <v>169</v>
      </c>
      <c r="E65" s="39" t="s">
        <v>170</v>
      </c>
      <c r="F65" s="40">
        <v>46090</v>
      </c>
      <c r="G65" s="41">
        <v>16417.23</v>
      </c>
      <c r="H65" s="40">
        <v>46387</v>
      </c>
      <c r="I65" s="42">
        <v>0</v>
      </c>
      <c r="J65" s="43">
        <f t="shared" si="10"/>
        <v>16417.23</v>
      </c>
      <c r="K65" s="43">
        <f t="shared" si="3"/>
        <v>0</v>
      </c>
      <c r="L65" s="44" t="s">
        <v>86</v>
      </c>
      <c r="M65" s="48">
        <v>667</v>
      </c>
      <c r="N65" s="46">
        <v>46104</v>
      </c>
    </row>
    <row r="66" spans="1:14" ht="33" x14ac:dyDescent="0.3">
      <c r="A66" s="35"/>
      <c r="B66" s="36">
        <f t="shared" si="2"/>
        <v>57</v>
      </c>
      <c r="C66" s="37" t="s">
        <v>164</v>
      </c>
      <c r="D66" s="38" t="s">
        <v>171</v>
      </c>
      <c r="E66" s="39" t="s">
        <v>102</v>
      </c>
      <c r="F66" s="40">
        <v>46091</v>
      </c>
      <c r="G66" s="41">
        <v>28205</v>
      </c>
      <c r="H66" s="40">
        <v>46357</v>
      </c>
      <c r="I66" s="42">
        <v>0</v>
      </c>
      <c r="J66" s="43">
        <f t="shared" si="10"/>
        <v>28205</v>
      </c>
      <c r="K66" s="43">
        <f t="shared" si="3"/>
        <v>0</v>
      </c>
      <c r="L66" s="44" t="s">
        <v>86</v>
      </c>
      <c r="M66" s="48">
        <v>667</v>
      </c>
      <c r="N66" s="46">
        <v>46104</v>
      </c>
    </row>
    <row r="67" spans="1:14" ht="49.5" x14ac:dyDescent="0.3">
      <c r="A67" s="35"/>
      <c r="B67" s="36">
        <f t="shared" si="2"/>
        <v>58</v>
      </c>
      <c r="C67" s="37" t="s">
        <v>172</v>
      </c>
      <c r="D67" s="38" t="s">
        <v>173</v>
      </c>
      <c r="E67" s="39" t="s">
        <v>146</v>
      </c>
      <c r="F67" s="40">
        <v>46099</v>
      </c>
      <c r="G67" s="41">
        <v>401650.48</v>
      </c>
      <c r="H67" s="40">
        <v>46752</v>
      </c>
      <c r="I67" s="42">
        <f t="shared" ref="I67:I107" si="11">+J67+K67-G67</f>
        <v>0</v>
      </c>
      <c r="J67" s="43">
        <v>401650.48</v>
      </c>
      <c r="K67" s="43">
        <f t="shared" si="3"/>
        <v>0</v>
      </c>
      <c r="L67" s="44" t="str">
        <f t="shared" ref="L67:L107" si="12">IF(J67&gt;0,"Completo","Pendiente")</f>
        <v>Completo</v>
      </c>
      <c r="M67" s="48">
        <v>675</v>
      </c>
      <c r="N67" s="46">
        <v>46104</v>
      </c>
    </row>
    <row r="68" spans="1:14" ht="33" x14ac:dyDescent="0.3">
      <c r="A68" s="35"/>
      <c r="B68" s="36">
        <f t="shared" si="2"/>
        <v>59</v>
      </c>
      <c r="C68" s="37" t="s">
        <v>174</v>
      </c>
      <c r="D68" s="38" t="s">
        <v>175</v>
      </c>
      <c r="E68" s="39" t="s">
        <v>68</v>
      </c>
      <c r="F68" s="40">
        <v>46087</v>
      </c>
      <c r="G68" s="41">
        <v>35400</v>
      </c>
      <c r="H68" s="40">
        <v>46752</v>
      </c>
      <c r="I68" s="42">
        <f t="shared" si="11"/>
        <v>0</v>
      </c>
      <c r="J68" s="43">
        <f t="shared" ref="J68:J106" si="13">IF(M68&gt;0,G68,0)</f>
        <v>35400</v>
      </c>
      <c r="K68" s="43">
        <f t="shared" si="3"/>
        <v>0</v>
      </c>
      <c r="L68" s="44" t="str">
        <f t="shared" si="12"/>
        <v>Completo</v>
      </c>
      <c r="M68" s="47">
        <v>677</v>
      </c>
      <c r="N68" s="46">
        <v>46104</v>
      </c>
    </row>
    <row r="69" spans="1:14" ht="49.5" x14ac:dyDescent="0.3">
      <c r="A69" s="35"/>
      <c r="B69" s="36">
        <f t="shared" si="2"/>
        <v>60</v>
      </c>
      <c r="C69" s="37" t="s">
        <v>176</v>
      </c>
      <c r="D69" s="38" t="s">
        <v>177</v>
      </c>
      <c r="E69" s="39" t="s">
        <v>178</v>
      </c>
      <c r="F69" s="40">
        <v>46101</v>
      </c>
      <c r="G69" s="41">
        <v>5166687.8899999997</v>
      </c>
      <c r="H69" s="40">
        <v>46752</v>
      </c>
      <c r="I69" s="42">
        <f t="shared" si="11"/>
        <v>0</v>
      </c>
      <c r="J69" s="43">
        <f t="shared" si="13"/>
        <v>5166687.8899999997</v>
      </c>
      <c r="K69" s="43">
        <f t="shared" si="3"/>
        <v>0</v>
      </c>
      <c r="L69" s="44" t="str">
        <f t="shared" si="12"/>
        <v>Completo</v>
      </c>
      <c r="M69" s="48">
        <v>681</v>
      </c>
      <c r="N69" s="46">
        <v>46104</v>
      </c>
    </row>
    <row r="70" spans="1:14" ht="49.5" x14ac:dyDescent="0.3">
      <c r="A70" s="35"/>
      <c r="B70" s="36">
        <f t="shared" si="2"/>
        <v>61</v>
      </c>
      <c r="C70" s="37" t="s">
        <v>179</v>
      </c>
      <c r="D70" s="38" t="s">
        <v>180</v>
      </c>
      <c r="E70" s="39" t="s">
        <v>181</v>
      </c>
      <c r="F70" s="40">
        <v>46101</v>
      </c>
      <c r="G70" s="41">
        <v>64994.400000000001</v>
      </c>
      <c r="H70" s="40">
        <v>46387</v>
      </c>
      <c r="I70" s="42">
        <f t="shared" si="11"/>
        <v>0</v>
      </c>
      <c r="J70" s="43">
        <f t="shared" si="13"/>
        <v>64994.400000000001</v>
      </c>
      <c r="K70" s="43">
        <f t="shared" si="3"/>
        <v>0</v>
      </c>
      <c r="L70" s="44" t="str">
        <f t="shared" si="12"/>
        <v>Completo</v>
      </c>
      <c r="M70" s="47">
        <v>690</v>
      </c>
      <c r="N70" s="46">
        <v>46105</v>
      </c>
    </row>
    <row r="71" spans="1:14" ht="33" x14ac:dyDescent="0.3">
      <c r="A71" s="35"/>
      <c r="B71" s="36">
        <f t="shared" si="2"/>
        <v>62</v>
      </c>
      <c r="C71" s="37" t="s">
        <v>42</v>
      </c>
      <c r="D71" s="38" t="s">
        <v>182</v>
      </c>
      <c r="E71" s="39" t="s">
        <v>183</v>
      </c>
      <c r="F71" s="40">
        <v>46100</v>
      </c>
      <c r="G71" s="41">
        <v>88500</v>
      </c>
      <c r="H71" s="40">
        <v>46387</v>
      </c>
      <c r="I71" s="42">
        <f t="shared" si="11"/>
        <v>0</v>
      </c>
      <c r="J71" s="43">
        <f t="shared" si="13"/>
        <v>88500</v>
      </c>
      <c r="K71" s="43">
        <f t="shared" si="3"/>
        <v>0</v>
      </c>
      <c r="L71" s="44" t="str">
        <f t="shared" si="12"/>
        <v>Completo</v>
      </c>
      <c r="M71" s="47">
        <v>719</v>
      </c>
      <c r="N71" s="46">
        <v>46106</v>
      </c>
    </row>
    <row r="72" spans="1:14" ht="49.5" x14ac:dyDescent="0.3">
      <c r="A72" s="35"/>
      <c r="B72" s="36">
        <f t="shared" si="2"/>
        <v>63</v>
      </c>
      <c r="C72" s="37" t="s">
        <v>184</v>
      </c>
      <c r="D72" s="38" t="s">
        <v>185</v>
      </c>
      <c r="E72" s="39" t="s">
        <v>186</v>
      </c>
      <c r="F72" s="40">
        <v>46104</v>
      </c>
      <c r="G72" s="41">
        <v>12449</v>
      </c>
      <c r="H72" s="40">
        <v>46387</v>
      </c>
      <c r="I72" s="42">
        <f t="shared" si="11"/>
        <v>0</v>
      </c>
      <c r="J72" s="43">
        <f t="shared" si="13"/>
        <v>12449</v>
      </c>
      <c r="K72" s="43">
        <f t="shared" si="3"/>
        <v>0</v>
      </c>
      <c r="L72" s="44" t="str">
        <f t="shared" si="12"/>
        <v>Completo</v>
      </c>
      <c r="M72" s="47">
        <v>731</v>
      </c>
      <c r="N72" s="46">
        <v>46107</v>
      </c>
    </row>
    <row r="73" spans="1:14" ht="49.5" x14ac:dyDescent="0.3">
      <c r="A73" s="35"/>
      <c r="B73" s="36">
        <f t="shared" si="2"/>
        <v>64</v>
      </c>
      <c r="C73" s="37" t="s">
        <v>82</v>
      </c>
      <c r="D73" s="38" t="s">
        <v>187</v>
      </c>
      <c r="E73" s="40" t="s">
        <v>188</v>
      </c>
      <c r="F73" s="40">
        <v>46106</v>
      </c>
      <c r="G73" s="41">
        <v>100005</v>
      </c>
      <c r="H73" s="40">
        <v>46387</v>
      </c>
      <c r="I73" s="42">
        <f t="shared" si="11"/>
        <v>0</v>
      </c>
      <c r="J73" s="43">
        <f t="shared" si="13"/>
        <v>100005</v>
      </c>
      <c r="K73" s="43">
        <f t="shared" si="3"/>
        <v>0</v>
      </c>
      <c r="L73" s="44" t="str">
        <f t="shared" si="12"/>
        <v>Completo</v>
      </c>
      <c r="M73" s="47">
        <v>736</v>
      </c>
      <c r="N73" s="46">
        <v>46107</v>
      </c>
    </row>
    <row r="74" spans="1:14" ht="49.5" x14ac:dyDescent="0.3">
      <c r="A74" s="35"/>
      <c r="B74" s="36">
        <f t="shared" si="2"/>
        <v>65</v>
      </c>
      <c r="C74" s="50" t="s">
        <v>189</v>
      </c>
      <c r="D74" s="38" t="s">
        <v>190</v>
      </c>
      <c r="E74" s="39" t="s">
        <v>53</v>
      </c>
      <c r="F74" s="40">
        <v>46104</v>
      </c>
      <c r="G74" s="41">
        <v>4925411.74</v>
      </c>
      <c r="H74" s="40">
        <v>46752</v>
      </c>
      <c r="I74" s="42">
        <f t="shared" si="11"/>
        <v>0</v>
      </c>
      <c r="J74" s="43">
        <f t="shared" si="13"/>
        <v>4925411.74</v>
      </c>
      <c r="K74" s="43">
        <f t="shared" si="3"/>
        <v>0</v>
      </c>
      <c r="L74" s="44" t="str">
        <f t="shared" si="12"/>
        <v>Completo</v>
      </c>
      <c r="M74" s="47">
        <v>739</v>
      </c>
      <c r="N74" s="46">
        <v>46107</v>
      </c>
    </row>
    <row r="75" spans="1:14" ht="33" x14ac:dyDescent="0.3">
      <c r="A75" s="35"/>
      <c r="B75" s="36">
        <f t="shared" ref="B75:B138" si="14">+B74+1</f>
        <v>66</v>
      </c>
      <c r="C75" s="37" t="s">
        <v>191</v>
      </c>
      <c r="D75" s="38" t="s">
        <v>192</v>
      </c>
      <c r="E75" s="39" t="s">
        <v>193</v>
      </c>
      <c r="F75" s="40">
        <v>46056</v>
      </c>
      <c r="G75" s="41">
        <v>16824.91</v>
      </c>
      <c r="H75" s="40">
        <v>46387</v>
      </c>
      <c r="I75" s="42">
        <f t="shared" si="11"/>
        <v>0</v>
      </c>
      <c r="J75" s="43">
        <f t="shared" si="13"/>
        <v>16824.91</v>
      </c>
      <c r="K75" s="43">
        <f t="shared" si="3"/>
        <v>0</v>
      </c>
      <c r="L75" s="44" t="str">
        <f t="shared" si="12"/>
        <v>Completo</v>
      </c>
      <c r="M75" s="47">
        <v>747</v>
      </c>
      <c r="N75" s="46">
        <v>46108</v>
      </c>
    </row>
    <row r="76" spans="1:14" ht="33" x14ac:dyDescent="0.3">
      <c r="A76" s="35"/>
      <c r="B76" s="36">
        <f t="shared" si="14"/>
        <v>67</v>
      </c>
      <c r="C76" s="37" t="s">
        <v>191</v>
      </c>
      <c r="D76" s="38" t="s">
        <v>194</v>
      </c>
      <c r="E76" s="39" t="s">
        <v>195</v>
      </c>
      <c r="F76" s="40">
        <v>46057</v>
      </c>
      <c r="G76" s="41">
        <v>30096.720000000001</v>
      </c>
      <c r="H76" s="40">
        <v>46387</v>
      </c>
      <c r="I76" s="42">
        <f t="shared" si="11"/>
        <v>0</v>
      </c>
      <c r="J76" s="43">
        <f t="shared" si="13"/>
        <v>30096.720000000001</v>
      </c>
      <c r="K76" s="43">
        <f t="shared" ref="K76:K142" si="15">IF(J76&gt;0,0,G76)</f>
        <v>0</v>
      </c>
      <c r="L76" s="44" t="str">
        <f t="shared" si="12"/>
        <v>Completo</v>
      </c>
      <c r="M76" s="47">
        <v>747</v>
      </c>
      <c r="N76" s="46">
        <v>46108</v>
      </c>
    </row>
    <row r="77" spans="1:14" ht="33" x14ac:dyDescent="0.3">
      <c r="A77" s="35"/>
      <c r="B77" s="36">
        <f t="shared" si="14"/>
        <v>68</v>
      </c>
      <c r="C77" s="37" t="s">
        <v>196</v>
      </c>
      <c r="D77" s="38" t="s">
        <v>197</v>
      </c>
      <c r="E77" s="39" t="s">
        <v>198</v>
      </c>
      <c r="F77" s="40" t="s">
        <v>199</v>
      </c>
      <c r="G77" s="43">
        <v>40702.800000000003</v>
      </c>
      <c r="H77" s="40" t="s">
        <v>200</v>
      </c>
      <c r="I77" s="42">
        <f t="shared" si="11"/>
        <v>0</v>
      </c>
      <c r="J77" s="43">
        <f t="shared" si="13"/>
        <v>0</v>
      </c>
      <c r="K77" s="43">
        <f t="shared" si="15"/>
        <v>40702.800000000003</v>
      </c>
      <c r="L77" s="44" t="str">
        <f t="shared" si="12"/>
        <v>Pendiente</v>
      </c>
      <c r="M77" s="47"/>
      <c r="N77" s="46"/>
    </row>
    <row r="78" spans="1:14" ht="33" x14ac:dyDescent="0.3">
      <c r="A78" s="35"/>
      <c r="B78" s="36">
        <f t="shared" si="14"/>
        <v>69</v>
      </c>
      <c r="C78" s="37" t="s">
        <v>201</v>
      </c>
      <c r="D78" s="38" t="s">
        <v>202</v>
      </c>
      <c r="E78" s="39" t="s">
        <v>203</v>
      </c>
      <c r="F78" s="40" t="s">
        <v>204</v>
      </c>
      <c r="G78" s="43">
        <v>10911.98</v>
      </c>
      <c r="H78" s="40" t="s">
        <v>205</v>
      </c>
      <c r="I78" s="42">
        <f t="shared" si="11"/>
        <v>0</v>
      </c>
      <c r="J78" s="43">
        <f t="shared" si="13"/>
        <v>0</v>
      </c>
      <c r="K78" s="43">
        <f t="shared" si="15"/>
        <v>10911.98</v>
      </c>
      <c r="L78" s="44" t="str">
        <f t="shared" si="12"/>
        <v>Pendiente</v>
      </c>
      <c r="M78" s="47"/>
      <c r="N78" s="46"/>
    </row>
    <row r="79" spans="1:14" ht="33" x14ac:dyDescent="0.3">
      <c r="A79" s="35"/>
      <c r="B79" s="36">
        <f t="shared" si="14"/>
        <v>70</v>
      </c>
      <c r="C79" s="37" t="s">
        <v>206</v>
      </c>
      <c r="D79" s="38" t="s">
        <v>207</v>
      </c>
      <c r="E79" s="39" t="s">
        <v>146</v>
      </c>
      <c r="F79" s="40" t="s">
        <v>204</v>
      </c>
      <c r="G79" s="43">
        <v>19228.009999999998</v>
      </c>
      <c r="H79" s="40" t="s">
        <v>205</v>
      </c>
      <c r="I79" s="42">
        <f t="shared" si="11"/>
        <v>0</v>
      </c>
      <c r="J79" s="43">
        <f t="shared" si="13"/>
        <v>0</v>
      </c>
      <c r="K79" s="43">
        <f t="shared" si="15"/>
        <v>19228.009999999998</v>
      </c>
      <c r="L79" s="44" t="str">
        <f t="shared" si="12"/>
        <v>Pendiente</v>
      </c>
      <c r="M79" s="47"/>
      <c r="N79" s="46"/>
    </row>
    <row r="80" spans="1:14" ht="33" x14ac:dyDescent="0.3">
      <c r="A80" s="35"/>
      <c r="B80" s="36">
        <f t="shared" si="14"/>
        <v>71</v>
      </c>
      <c r="C80" s="37" t="s">
        <v>208</v>
      </c>
      <c r="D80" s="38" t="s">
        <v>209</v>
      </c>
      <c r="E80" s="39" t="s">
        <v>210</v>
      </c>
      <c r="F80" s="40" t="s">
        <v>211</v>
      </c>
      <c r="G80" s="43">
        <v>9653.85</v>
      </c>
      <c r="H80" s="40" t="s">
        <v>205</v>
      </c>
      <c r="I80" s="42">
        <f t="shared" si="11"/>
        <v>0</v>
      </c>
      <c r="J80" s="43">
        <f t="shared" si="13"/>
        <v>0</v>
      </c>
      <c r="K80" s="43">
        <f t="shared" si="15"/>
        <v>9653.85</v>
      </c>
      <c r="L80" s="44" t="str">
        <f t="shared" si="12"/>
        <v>Pendiente</v>
      </c>
      <c r="M80" s="47"/>
      <c r="N80" s="46"/>
    </row>
    <row r="81" spans="1:14" ht="33" x14ac:dyDescent="0.3">
      <c r="A81" s="35"/>
      <c r="B81" s="36">
        <f t="shared" si="14"/>
        <v>72</v>
      </c>
      <c r="C81" s="37" t="s">
        <v>212</v>
      </c>
      <c r="D81" s="38" t="s">
        <v>213</v>
      </c>
      <c r="E81" s="39" t="s">
        <v>214</v>
      </c>
      <c r="F81" s="40" t="s">
        <v>215</v>
      </c>
      <c r="G81" s="43">
        <v>150530.38</v>
      </c>
      <c r="H81" s="40" t="s">
        <v>200</v>
      </c>
      <c r="I81" s="42">
        <f t="shared" si="11"/>
        <v>0</v>
      </c>
      <c r="J81" s="43">
        <f t="shared" si="13"/>
        <v>0</v>
      </c>
      <c r="K81" s="43">
        <f t="shared" si="15"/>
        <v>150530.38</v>
      </c>
      <c r="L81" s="44" t="str">
        <f t="shared" si="12"/>
        <v>Pendiente</v>
      </c>
      <c r="M81" s="47"/>
      <c r="N81" s="46"/>
    </row>
    <row r="82" spans="1:14" ht="33" x14ac:dyDescent="0.3">
      <c r="A82" s="35"/>
      <c r="B82" s="36">
        <f t="shared" si="14"/>
        <v>73</v>
      </c>
      <c r="C82" s="37" t="s">
        <v>212</v>
      </c>
      <c r="D82" s="38" t="s">
        <v>216</v>
      </c>
      <c r="E82" s="39" t="s">
        <v>217</v>
      </c>
      <c r="F82" s="40" t="s">
        <v>218</v>
      </c>
      <c r="G82" s="43">
        <v>21855.7</v>
      </c>
      <c r="H82" s="40" t="s">
        <v>200</v>
      </c>
      <c r="I82" s="42">
        <f t="shared" si="11"/>
        <v>0</v>
      </c>
      <c r="J82" s="43">
        <f t="shared" si="13"/>
        <v>0</v>
      </c>
      <c r="K82" s="43">
        <f t="shared" si="15"/>
        <v>21855.7</v>
      </c>
      <c r="L82" s="44" t="str">
        <f t="shared" si="12"/>
        <v>Pendiente</v>
      </c>
      <c r="M82" s="47"/>
      <c r="N82" s="46"/>
    </row>
    <row r="83" spans="1:14" ht="33" x14ac:dyDescent="0.3">
      <c r="A83" s="35"/>
      <c r="B83" s="36">
        <f t="shared" si="14"/>
        <v>74</v>
      </c>
      <c r="C83" s="37" t="s">
        <v>212</v>
      </c>
      <c r="D83" s="38" t="s">
        <v>219</v>
      </c>
      <c r="E83" s="39" t="s">
        <v>220</v>
      </c>
      <c r="F83" s="40" t="s">
        <v>221</v>
      </c>
      <c r="G83" s="43">
        <v>36685.019999999997</v>
      </c>
      <c r="H83" s="40" t="s">
        <v>200</v>
      </c>
      <c r="I83" s="42">
        <f t="shared" si="11"/>
        <v>0</v>
      </c>
      <c r="J83" s="43">
        <f t="shared" si="13"/>
        <v>0</v>
      </c>
      <c r="K83" s="43">
        <f t="shared" si="15"/>
        <v>36685.019999999997</v>
      </c>
      <c r="L83" s="44" t="str">
        <f t="shared" si="12"/>
        <v>Pendiente</v>
      </c>
      <c r="M83" s="47"/>
      <c r="N83" s="46"/>
    </row>
    <row r="84" spans="1:14" ht="33" x14ac:dyDescent="0.3">
      <c r="A84" s="35"/>
      <c r="B84" s="36">
        <f t="shared" si="14"/>
        <v>75</v>
      </c>
      <c r="C84" s="37" t="s">
        <v>212</v>
      </c>
      <c r="D84" s="38" t="s">
        <v>222</v>
      </c>
      <c r="E84" s="39" t="s">
        <v>223</v>
      </c>
      <c r="F84" s="40" t="s">
        <v>224</v>
      </c>
      <c r="G84" s="43">
        <v>18074.669999999998</v>
      </c>
      <c r="H84" s="40" t="s">
        <v>200</v>
      </c>
      <c r="I84" s="42">
        <f t="shared" si="11"/>
        <v>0</v>
      </c>
      <c r="J84" s="43">
        <f t="shared" si="13"/>
        <v>0</v>
      </c>
      <c r="K84" s="43">
        <f t="shared" si="15"/>
        <v>18074.669999999998</v>
      </c>
      <c r="L84" s="44" t="str">
        <f t="shared" si="12"/>
        <v>Pendiente</v>
      </c>
      <c r="M84" s="47"/>
      <c r="N84" s="46"/>
    </row>
    <row r="85" spans="1:14" ht="33" x14ac:dyDescent="0.3">
      <c r="A85" s="35"/>
      <c r="B85" s="36">
        <f t="shared" si="14"/>
        <v>76</v>
      </c>
      <c r="C85" s="37" t="s">
        <v>212</v>
      </c>
      <c r="D85" s="38" t="s">
        <v>225</v>
      </c>
      <c r="E85" s="39" t="s">
        <v>226</v>
      </c>
      <c r="F85" s="40" t="s">
        <v>227</v>
      </c>
      <c r="G85" s="43">
        <v>33452.980000000003</v>
      </c>
      <c r="H85" s="40" t="s">
        <v>200</v>
      </c>
      <c r="I85" s="42">
        <f t="shared" si="11"/>
        <v>0</v>
      </c>
      <c r="J85" s="43">
        <f t="shared" si="13"/>
        <v>0</v>
      </c>
      <c r="K85" s="43">
        <f t="shared" si="15"/>
        <v>33452.980000000003</v>
      </c>
      <c r="L85" s="44" t="str">
        <f t="shared" si="12"/>
        <v>Pendiente</v>
      </c>
      <c r="M85" s="47"/>
      <c r="N85" s="46"/>
    </row>
    <row r="86" spans="1:14" ht="33" x14ac:dyDescent="0.3">
      <c r="A86" s="35"/>
      <c r="B86" s="36">
        <f t="shared" si="14"/>
        <v>77</v>
      </c>
      <c r="C86" s="37" t="s">
        <v>212</v>
      </c>
      <c r="D86" s="38" t="s">
        <v>228</v>
      </c>
      <c r="E86" s="39" t="s">
        <v>229</v>
      </c>
      <c r="F86" s="40" t="s">
        <v>227</v>
      </c>
      <c r="G86" s="43">
        <v>25175.38</v>
      </c>
      <c r="H86" s="40" t="s">
        <v>200</v>
      </c>
      <c r="I86" s="42">
        <f t="shared" si="11"/>
        <v>0</v>
      </c>
      <c r="J86" s="43">
        <f t="shared" si="13"/>
        <v>0</v>
      </c>
      <c r="K86" s="43">
        <f t="shared" si="15"/>
        <v>25175.38</v>
      </c>
      <c r="L86" s="44" t="str">
        <f t="shared" si="12"/>
        <v>Pendiente</v>
      </c>
      <c r="M86" s="47"/>
      <c r="N86" s="46"/>
    </row>
    <row r="87" spans="1:14" ht="33" x14ac:dyDescent="0.3">
      <c r="A87" s="35"/>
      <c r="B87" s="36">
        <f t="shared" si="14"/>
        <v>78</v>
      </c>
      <c r="C87" s="37" t="s">
        <v>212</v>
      </c>
      <c r="D87" s="38" t="s">
        <v>230</v>
      </c>
      <c r="E87" s="39" t="s">
        <v>231</v>
      </c>
      <c r="F87" s="40" t="s">
        <v>232</v>
      </c>
      <c r="G87" s="43">
        <v>106467.85</v>
      </c>
      <c r="H87" s="40" t="s">
        <v>200</v>
      </c>
      <c r="I87" s="42">
        <f t="shared" si="11"/>
        <v>0</v>
      </c>
      <c r="J87" s="43">
        <f t="shared" si="13"/>
        <v>0</v>
      </c>
      <c r="K87" s="43">
        <f t="shared" si="15"/>
        <v>106467.85</v>
      </c>
      <c r="L87" s="44" t="str">
        <f t="shared" si="12"/>
        <v>Pendiente</v>
      </c>
      <c r="M87" s="47"/>
      <c r="N87" s="46"/>
    </row>
    <row r="88" spans="1:14" ht="33" x14ac:dyDescent="0.3">
      <c r="A88" s="35"/>
      <c r="B88" s="36">
        <f t="shared" si="14"/>
        <v>79</v>
      </c>
      <c r="C88" s="37" t="s">
        <v>233</v>
      </c>
      <c r="D88" s="38" t="s">
        <v>234</v>
      </c>
      <c r="E88" s="39" t="s">
        <v>235</v>
      </c>
      <c r="F88" s="40" t="s">
        <v>236</v>
      </c>
      <c r="G88" s="43">
        <v>39700.33</v>
      </c>
      <c r="H88" s="40" t="s">
        <v>200</v>
      </c>
      <c r="I88" s="42">
        <f t="shared" si="11"/>
        <v>0</v>
      </c>
      <c r="J88" s="43">
        <f t="shared" si="13"/>
        <v>0</v>
      </c>
      <c r="K88" s="43">
        <f t="shared" si="15"/>
        <v>39700.33</v>
      </c>
      <c r="L88" s="44" t="str">
        <f t="shared" si="12"/>
        <v>Pendiente</v>
      </c>
      <c r="M88" s="47"/>
      <c r="N88" s="46"/>
    </row>
    <row r="89" spans="1:14" ht="33" x14ac:dyDescent="0.3">
      <c r="A89" s="35"/>
      <c r="B89" s="36">
        <f t="shared" si="14"/>
        <v>80</v>
      </c>
      <c r="C89" s="37" t="s">
        <v>233</v>
      </c>
      <c r="D89" s="38" t="s">
        <v>237</v>
      </c>
      <c r="E89" s="39" t="s">
        <v>238</v>
      </c>
      <c r="F89" s="40" t="s">
        <v>236</v>
      </c>
      <c r="G89" s="43">
        <v>63822.53</v>
      </c>
      <c r="H89" s="40" t="s">
        <v>200</v>
      </c>
      <c r="I89" s="42">
        <f t="shared" si="11"/>
        <v>0</v>
      </c>
      <c r="J89" s="43">
        <f t="shared" si="13"/>
        <v>0</v>
      </c>
      <c r="K89" s="43">
        <f t="shared" si="15"/>
        <v>63822.53</v>
      </c>
      <c r="L89" s="44" t="str">
        <f t="shared" si="12"/>
        <v>Pendiente</v>
      </c>
      <c r="M89" s="47"/>
      <c r="N89" s="46"/>
    </row>
    <row r="90" spans="1:14" ht="33" x14ac:dyDescent="0.3">
      <c r="A90" s="35"/>
      <c r="B90" s="36">
        <f t="shared" si="14"/>
        <v>81</v>
      </c>
      <c r="C90" s="37" t="s">
        <v>233</v>
      </c>
      <c r="D90" s="38" t="s">
        <v>239</v>
      </c>
      <c r="E90" s="39" t="s">
        <v>240</v>
      </c>
      <c r="F90" s="40" t="s">
        <v>232</v>
      </c>
      <c r="G90" s="43">
        <v>28143.58</v>
      </c>
      <c r="H90" s="40" t="s">
        <v>200</v>
      </c>
      <c r="I90" s="42">
        <f t="shared" si="11"/>
        <v>0</v>
      </c>
      <c r="J90" s="43">
        <f t="shared" si="13"/>
        <v>0</v>
      </c>
      <c r="K90" s="43">
        <f t="shared" si="15"/>
        <v>28143.58</v>
      </c>
      <c r="L90" s="44" t="str">
        <f t="shared" si="12"/>
        <v>Pendiente</v>
      </c>
      <c r="M90" s="47"/>
      <c r="N90" s="46"/>
    </row>
    <row r="91" spans="1:14" ht="33" x14ac:dyDescent="0.3">
      <c r="A91" s="35"/>
      <c r="B91" s="36">
        <f t="shared" si="14"/>
        <v>82</v>
      </c>
      <c r="C91" s="37" t="s">
        <v>233</v>
      </c>
      <c r="D91" s="38" t="s">
        <v>241</v>
      </c>
      <c r="E91" s="39" t="s">
        <v>242</v>
      </c>
      <c r="F91" s="40" t="s">
        <v>243</v>
      </c>
      <c r="G91" s="43">
        <v>36835.29</v>
      </c>
      <c r="H91" s="40" t="s">
        <v>200</v>
      </c>
      <c r="I91" s="42">
        <f t="shared" si="11"/>
        <v>0</v>
      </c>
      <c r="J91" s="43">
        <f t="shared" si="13"/>
        <v>0</v>
      </c>
      <c r="K91" s="43">
        <f t="shared" si="15"/>
        <v>36835.29</v>
      </c>
      <c r="L91" s="44" t="str">
        <f t="shared" si="12"/>
        <v>Pendiente</v>
      </c>
      <c r="M91" s="47"/>
      <c r="N91" s="46"/>
    </row>
    <row r="92" spans="1:14" ht="33" x14ac:dyDescent="0.3">
      <c r="A92" s="35"/>
      <c r="B92" s="36">
        <f t="shared" si="14"/>
        <v>83</v>
      </c>
      <c r="C92" s="37" t="s">
        <v>233</v>
      </c>
      <c r="D92" s="38" t="s">
        <v>244</v>
      </c>
      <c r="E92" s="39" t="s">
        <v>245</v>
      </c>
      <c r="F92" s="40" t="s">
        <v>243</v>
      </c>
      <c r="G92" s="43">
        <v>11963.7</v>
      </c>
      <c r="H92" s="40" t="s">
        <v>200</v>
      </c>
      <c r="I92" s="42">
        <f t="shared" si="11"/>
        <v>0</v>
      </c>
      <c r="J92" s="43">
        <f t="shared" si="13"/>
        <v>0</v>
      </c>
      <c r="K92" s="43">
        <f t="shared" si="15"/>
        <v>11963.7</v>
      </c>
      <c r="L92" s="44" t="str">
        <f t="shared" si="12"/>
        <v>Pendiente</v>
      </c>
      <c r="M92" s="47"/>
      <c r="N92" s="46"/>
    </row>
    <row r="93" spans="1:14" ht="33" x14ac:dyDescent="0.3">
      <c r="A93" s="35"/>
      <c r="B93" s="36">
        <f t="shared" si="14"/>
        <v>84</v>
      </c>
      <c r="C93" s="37" t="s">
        <v>233</v>
      </c>
      <c r="D93" s="38" t="s">
        <v>246</v>
      </c>
      <c r="E93" s="39" t="s">
        <v>247</v>
      </c>
      <c r="F93" s="40" t="s">
        <v>221</v>
      </c>
      <c r="G93" s="43">
        <v>65938.67</v>
      </c>
      <c r="H93" s="40" t="s">
        <v>200</v>
      </c>
      <c r="I93" s="42">
        <f t="shared" si="11"/>
        <v>0</v>
      </c>
      <c r="J93" s="43">
        <f t="shared" si="13"/>
        <v>0</v>
      </c>
      <c r="K93" s="43">
        <f t="shared" si="15"/>
        <v>65938.67</v>
      </c>
      <c r="L93" s="44" t="str">
        <f t="shared" si="12"/>
        <v>Pendiente</v>
      </c>
      <c r="M93" s="47"/>
      <c r="N93" s="46"/>
    </row>
    <row r="94" spans="1:14" ht="33" x14ac:dyDescent="0.3">
      <c r="A94" s="35"/>
      <c r="B94" s="36">
        <f t="shared" si="14"/>
        <v>85</v>
      </c>
      <c r="C94" s="37" t="s">
        <v>233</v>
      </c>
      <c r="D94" s="38" t="s">
        <v>248</v>
      </c>
      <c r="E94" s="39" t="s">
        <v>249</v>
      </c>
      <c r="F94" s="40" t="s">
        <v>227</v>
      </c>
      <c r="G94" s="43">
        <v>26101.97</v>
      </c>
      <c r="H94" s="40" t="s">
        <v>200</v>
      </c>
      <c r="I94" s="42">
        <f t="shared" si="11"/>
        <v>0</v>
      </c>
      <c r="J94" s="43">
        <f t="shared" si="13"/>
        <v>0</v>
      </c>
      <c r="K94" s="43">
        <f t="shared" si="15"/>
        <v>26101.97</v>
      </c>
      <c r="L94" s="44" t="str">
        <f t="shared" si="12"/>
        <v>Pendiente</v>
      </c>
      <c r="M94" s="47"/>
      <c r="N94" s="46"/>
    </row>
    <row r="95" spans="1:14" ht="33" x14ac:dyDescent="0.3">
      <c r="A95" s="35"/>
      <c r="B95" s="36">
        <f t="shared" si="14"/>
        <v>86</v>
      </c>
      <c r="C95" s="37" t="s">
        <v>233</v>
      </c>
      <c r="D95" s="38" t="s">
        <v>250</v>
      </c>
      <c r="E95" s="39" t="s">
        <v>251</v>
      </c>
      <c r="F95" s="40" t="s">
        <v>227</v>
      </c>
      <c r="G95" s="43">
        <v>25314.1</v>
      </c>
      <c r="H95" s="40" t="s">
        <v>200</v>
      </c>
      <c r="I95" s="42">
        <f t="shared" si="11"/>
        <v>0</v>
      </c>
      <c r="J95" s="43">
        <f t="shared" si="13"/>
        <v>0</v>
      </c>
      <c r="K95" s="43">
        <f t="shared" si="15"/>
        <v>25314.1</v>
      </c>
      <c r="L95" s="44" t="str">
        <f t="shared" si="12"/>
        <v>Pendiente</v>
      </c>
      <c r="M95" s="47"/>
      <c r="N95" s="46"/>
    </row>
    <row r="96" spans="1:14" ht="33" x14ac:dyDescent="0.3">
      <c r="A96" s="35"/>
      <c r="B96" s="36">
        <f t="shared" si="14"/>
        <v>87</v>
      </c>
      <c r="C96" s="37" t="s">
        <v>233</v>
      </c>
      <c r="D96" s="38" t="s">
        <v>252</v>
      </c>
      <c r="E96" s="39" t="s">
        <v>253</v>
      </c>
      <c r="F96" s="40" t="s">
        <v>51</v>
      </c>
      <c r="G96" s="43">
        <v>27251.96</v>
      </c>
      <c r="H96" s="40" t="s">
        <v>200</v>
      </c>
      <c r="I96" s="42">
        <f t="shared" si="11"/>
        <v>0</v>
      </c>
      <c r="J96" s="43">
        <f t="shared" si="13"/>
        <v>0</v>
      </c>
      <c r="K96" s="43">
        <f t="shared" si="15"/>
        <v>27251.96</v>
      </c>
      <c r="L96" s="44" t="str">
        <f t="shared" si="12"/>
        <v>Pendiente</v>
      </c>
      <c r="M96" s="47"/>
      <c r="N96" s="46"/>
    </row>
    <row r="97" spans="1:14" ht="33" x14ac:dyDescent="0.3">
      <c r="A97" s="35"/>
      <c r="B97" s="36">
        <f t="shared" si="14"/>
        <v>88</v>
      </c>
      <c r="C97" s="37" t="s">
        <v>233</v>
      </c>
      <c r="D97" s="38" t="s">
        <v>254</v>
      </c>
      <c r="E97" s="39" t="s">
        <v>255</v>
      </c>
      <c r="F97" s="40" t="s">
        <v>227</v>
      </c>
      <c r="G97" s="43">
        <v>64579.17</v>
      </c>
      <c r="H97" s="40" t="s">
        <v>200</v>
      </c>
      <c r="I97" s="42">
        <f t="shared" si="11"/>
        <v>0</v>
      </c>
      <c r="J97" s="43">
        <f t="shared" si="13"/>
        <v>0</v>
      </c>
      <c r="K97" s="43">
        <f t="shared" si="15"/>
        <v>64579.17</v>
      </c>
      <c r="L97" s="44" t="str">
        <f t="shared" si="12"/>
        <v>Pendiente</v>
      </c>
      <c r="M97" s="47"/>
      <c r="N97" s="46"/>
    </row>
    <row r="98" spans="1:14" ht="33" x14ac:dyDescent="0.3">
      <c r="A98" s="35"/>
      <c r="B98" s="36">
        <f t="shared" si="14"/>
        <v>89</v>
      </c>
      <c r="C98" s="37" t="s">
        <v>233</v>
      </c>
      <c r="D98" s="38" t="s">
        <v>256</v>
      </c>
      <c r="E98" s="39" t="s">
        <v>257</v>
      </c>
      <c r="F98" s="40" t="s">
        <v>224</v>
      </c>
      <c r="G98" s="43">
        <v>15289.41</v>
      </c>
      <c r="H98" s="40" t="s">
        <v>200</v>
      </c>
      <c r="I98" s="42">
        <f t="shared" si="11"/>
        <v>0</v>
      </c>
      <c r="J98" s="43">
        <f t="shared" si="13"/>
        <v>0</v>
      </c>
      <c r="K98" s="43">
        <f t="shared" si="15"/>
        <v>15289.41</v>
      </c>
      <c r="L98" s="44" t="str">
        <f t="shared" si="12"/>
        <v>Pendiente</v>
      </c>
      <c r="M98" s="47"/>
      <c r="N98" s="46"/>
    </row>
    <row r="99" spans="1:14" ht="33" x14ac:dyDescent="0.3">
      <c r="A99" s="35"/>
      <c r="B99" s="36">
        <f t="shared" si="14"/>
        <v>90</v>
      </c>
      <c r="C99" s="37" t="s">
        <v>233</v>
      </c>
      <c r="D99" s="38" t="s">
        <v>258</v>
      </c>
      <c r="E99" s="39" t="s">
        <v>259</v>
      </c>
      <c r="F99" s="40" t="s">
        <v>218</v>
      </c>
      <c r="G99" s="43">
        <v>35814.29</v>
      </c>
      <c r="H99" s="40" t="s">
        <v>200</v>
      </c>
      <c r="I99" s="42">
        <f t="shared" si="11"/>
        <v>0</v>
      </c>
      <c r="J99" s="43">
        <f t="shared" si="13"/>
        <v>0</v>
      </c>
      <c r="K99" s="43">
        <f t="shared" si="15"/>
        <v>35814.29</v>
      </c>
      <c r="L99" s="44" t="str">
        <f t="shared" si="12"/>
        <v>Pendiente</v>
      </c>
      <c r="M99" s="47"/>
      <c r="N99" s="46"/>
    </row>
    <row r="100" spans="1:14" ht="33" x14ac:dyDescent="0.3">
      <c r="A100" s="35"/>
      <c r="B100" s="36">
        <f t="shared" si="14"/>
        <v>91</v>
      </c>
      <c r="C100" s="37" t="s">
        <v>233</v>
      </c>
      <c r="D100" s="38" t="s">
        <v>260</v>
      </c>
      <c r="E100" s="39" t="s">
        <v>261</v>
      </c>
      <c r="F100" s="40" t="s">
        <v>232</v>
      </c>
      <c r="G100" s="43">
        <v>68041.429999999993</v>
      </c>
      <c r="H100" s="40" t="s">
        <v>200</v>
      </c>
      <c r="I100" s="42">
        <f t="shared" si="11"/>
        <v>0</v>
      </c>
      <c r="J100" s="43">
        <f t="shared" si="13"/>
        <v>0</v>
      </c>
      <c r="K100" s="43">
        <f t="shared" si="15"/>
        <v>68041.429999999993</v>
      </c>
      <c r="L100" s="44" t="str">
        <f t="shared" si="12"/>
        <v>Pendiente</v>
      </c>
      <c r="M100" s="47"/>
      <c r="N100" s="46"/>
    </row>
    <row r="101" spans="1:14" ht="33" x14ac:dyDescent="0.3">
      <c r="A101" s="35"/>
      <c r="B101" s="36">
        <f t="shared" si="14"/>
        <v>92</v>
      </c>
      <c r="C101" s="37" t="s">
        <v>262</v>
      </c>
      <c r="D101" s="38" t="s">
        <v>263</v>
      </c>
      <c r="E101" s="39" t="s">
        <v>264</v>
      </c>
      <c r="F101" s="40" t="s">
        <v>265</v>
      </c>
      <c r="G101" s="43">
        <v>1445500</v>
      </c>
      <c r="H101" s="40" t="s">
        <v>205</v>
      </c>
      <c r="I101" s="42">
        <f t="shared" si="11"/>
        <v>0</v>
      </c>
      <c r="J101" s="43">
        <f t="shared" si="13"/>
        <v>1445500</v>
      </c>
      <c r="K101" s="43">
        <f t="shared" si="15"/>
        <v>0</v>
      </c>
      <c r="L101" s="44" t="str">
        <f t="shared" si="12"/>
        <v>Completo</v>
      </c>
      <c r="M101" s="47">
        <v>812</v>
      </c>
      <c r="N101" s="46">
        <v>46112</v>
      </c>
    </row>
    <row r="102" spans="1:14" ht="33" x14ac:dyDescent="0.3">
      <c r="A102" s="35"/>
      <c r="B102" s="36">
        <f t="shared" si="14"/>
        <v>93</v>
      </c>
      <c r="C102" s="37" t="s">
        <v>266</v>
      </c>
      <c r="D102" s="38" t="s">
        <v>267</v>
      </c>
      <c r="E102" s="39" t="s">
        <v>268</v>
      </c>
      <c r="F102" s="40" t="s">
        <v>265</v>
      </c>
      <c r="G102" s="43">
        <v>1158532.3</v>
      </c>
      <c r="H102" s="40" t="s">
        <v>200</v>
      </c>
      <c r="I102" s="42">
        <f t="shared" si="11"/>
        <v>0</v>
      </c>
      <c r="J102" s="43">
        <f t="shared" si="13"/>
        <v>0</v>
      </c>
      <c r="K102" s="43">
        <f t="shared" si="15"/>
        <v>1158532.3</v>
      </c>
      <c r="L102" s="44" t="str">
        <f t="shared" si="12"/>
        <v>Pendiente</v>
      </c>
      <c r="M102" s="47"/>
      <c r="N102" s="46"/>
    </row>
    <row r="103" spans="1:14" ht="33" x14ac:dyDescent="0.3">
      <c r="A103" s="35"/>
      <c r="B103" s="36">
        <f t="shared" si="14"/>
        <v>94</v>
      </c>
      <c r="C103" s="37" t="s">
        <v>269</v>
      </c>
      <c r="D103" s="38" t="s">
        <v>270</v>
      </c>
      <c r="E103" s="39" t="s">
        <v>271</v>
      </c>
      <c r="F103" s="40" t="s">
        <v>272</v>
      </c>
      <c r="G103" s="43">
        <v>64994.400000000001</v>
      </c>
      <c r="H103" s="40" t="s">
        <v>200</v>
      </c>
      <c r="I103" s="42">
        <f t="shared" si="11"/>
        <v>0</v>
      </c>
      <c r="J103" s="43">
        <f t="shared" si="13"/>
        <v>0</v>
      </c>
      <c r="K103" s="43">
        <f t="shared" si="15"/>
        <v>64994.400000000001</v>
      </c>
      <c r="L103" s="44" t="str">
        <f t="shared" si="12"/>
        <v>Pendiente</v>
      </c>
      <c r="M103" s="47"/>
      <c r="N103" s="46"/>
    </row>
    <row r="104" spans="1:14" ht="33" x14ac:dyDescent="0.3">
      <c r="A104" s="35"/>
      <c r="B104" s="36">
        <f t="shared" si="14"/>
        <v>95</v>
      </c>
      <c r="C104" s="37" t="s">
        <v>191</v>
      </c>
      <c r="D104" s="38" t="s">
        <v>273</v>
      </c>
      <c r="E104" s="39" t="s">
        <v>274</v>
      </c>
      <c r="F104" s="40">
        <v>46057</v>
      </c>
      <c r="G104" s="41">
        <v>31134.74</v>
      </c>
      <c r="H104" s="40">
        <v>46387</v>
      </c>
      <c r="I104" s="42">
        <f t="shared" si="11"/>
        <v>0</v>
      </c>
      <c r="J104" s="43">
        <f t="shared" si="13"/>
        <v>31134.74</v>
      </c>
      <c r="K104" s="43">
        <f t="shared" si="15"/>
        <v>0</v>
      </c>
      <c r="L104" s="44" t="str">
        <f t="shared" si="12"/>
        <v>Completo</v>
      </c>
      <c r="M104" s="47">
        <v>747</v>
      </c>
      <c r="N104" s="46">
        <v>46108</v>
      </c>
    </row>
    <row r="105" spans="1:14" ht="33" x14ac:dyDescent="0.3">
      <c r="A105" s="35"/>
      <c r="B105" s="36">
        <f t="shared" si="14"/>
        <v>96</v>
      </c>
      <c r="C105" s="37" t="s">
        <v>191</v>
      </c>
      <c r="D105" s="38" t="s">
        <v>275</v>
      </c>
      <c r="E105" s="39" t="s">
        <v>276</v>
      </c>
      <c r="F105" s="40">
        <v>46058</v>
      </c>
      <c r="G105" s="41">
        <v>42564.32</v>
      </c>
      <c r="H105" s="40">
        <v>46387</v>
      </c>
      <c r="I105" s="42">
        <f t="shared" si="11"/>
        <v>0</v>
      </c>
      <c r="J105" s="43">
        <f t="shared" si="13"/>
        <v>42564.32</v>
      </c>
      <c r="K105" s="43">
        <f t="shared" si="15"/>
        <v>0</v>
      </c>
      <c r="L105" s="44" t="str">
        <f t="shared" si="12"/>
        <v>Completo</v>
      </c>
      <c r="M105" s="47">
        <v>747</v>
      </c>
      <c r="N105" s="46">
        <v>46108</v>
      </c>
    </row>
    <row r="106" spans="1:14" ht="33" x14ac:dyDescent="0.3">
      <c r="A106" s="35"/>
      <c r="B106" s="36">
        <f t="shared" si="14"/>
        <v>97</v>
      </c>
      <c r="C106" s="37" t="s">
        <v>191</v>
      </c>
      <c r="D106" s="38" t="s">
        <v>277</v>
      </c>
      <c r="E106" s="39" t="s">
        <v>278</v>
      </c>
      <c r="F106" s="40">
        <v>46059</v>
      </c>
      <c r="G106" s="41">
        <v>12406.15</v>
      </c>
      <c r="H106" s="40">
        <v>46387</v>
      </c>
      <c r="I106" s="42">
        <f t="shared" si="11"/>
        <v>0</v>
      </c>
      <c r="J106" s="43">
        <f t="shared" si="13"/>
        <v>12406.15</v>
      </c>
      <c r="K106" s="43">
        <f t="shared" si="15"/>
        <v>0</v>
      </c>
      <c r="L106" s="44" t="str">
        <f t="shared" si="12"/>
        <v>Completo</v>
      </c>
      <c r="M106" s="47">
        <v>747</v>
      </c>
      <c r="N106" s="46">
        <v>46108</v>
      </c>
    </row>
    <row r="107" spans="1:14" ht="33" x14ac:dyDescent="0.3">
      <c r="A107" s="35"/>
      <c r="B107" s="36">
        <f t="shared" si="14"/>
        <v>98</v>
      </c>
      <c r="C107" s="37" t="s">
        <v>191</v>
      </c>
      <c r="D107" s="38" t="s">
        <v>279</v>
      </c>
      <c r="E107" s="39" t="s">
        <v>280</v>
      </c>
      <c r="F107" s="40">
        <v>46065</v>
      </c>
      <c r="G107" s="41">
        <v>16466.93</v>
      </c>
      <c r="H107" s="40">
        <v>46387</v>
      </c>
      <c r="I107" s="42">
        <f t="shared" si="11"/>
        <v>0</v>
      </c>
      <c r="J107" s="43">
        <f>+G107</f>
        <v>16466.93</v>
      </c>
      <c r="K107" s="43">
        <f t="shared" si="15"/>
        <v>0</v>
      </c>
      <c r="L107" s="44" t="str">
        <f t="shared" si="12"/>
        <v>Completo</v>
      </c>
      <c r="M107" s="51">
        <v>747</v>
      </c>
      <c r="N107" s="46">
        <v>46108</v>
      </c>
    </row>
    <row r="108" spans="1:14" ht="33" x14ac:dyDescent="0.3">
      <c r="A108" s="35"/>
      <c r="B108" s="36">
        <f t="shared" si="14"/>
        <v>99</v>
      </c>
      <c r="C108" s="37" t="s">
        <v>191</v>
      </c>
      <c r="D108" s="38" t="s">
        <v>281</v>
      </c>
      <c r="E108" s="39" t="s">
        <v>282</v>
      </c>
      <c r="F108" s="40">
        <v>46066</v>
      </c>
      <c r="G108" s="41">
        <v>22406.02</v>
      </c>
      <c r="H108" s="40">
        <v>46387</v>
      </c>
      <c r="I108" s="42">
        <f>+J108-K108-G108</f>
        <v>0</v>
      </c>
      <c r="J108" s="43">
        <f>+G108</f>
        <v>22406.02</v>
      </c>
      <c r="K108" s="43">
        <f t="shared" si="15"/>
        <v>0</v>
      </c>
      <c r="L108" s="44" t="s">
        <v>86</v>
      </c>
      <c r="M108" s="51">
        <v>747</v>
      </c>
      <c r="N108" s="46">
        <v>46108</v>
      </c>
    </row>
    <row r="109" spans="1:14" ht="33" x14ac:dyDescent="0.3">
      <c r="A109" s="35"/>
      <c r="B109" s="36">
        <f t="shared" si="14"/>
        <v>100</v>
      </c>
      <c r="C109" s="37" t="s">
        <v>191</v>
      </c>
      <c r="D109" s="38" t="s">
        <v>283</v>
      </c>
      <c r="E109" s="39" t="s">
        <v>284</v>
      </c>
      <c r="F109" s="40">
        <v>46069</v>
      </c>
      <c r="G109" s="41">
        <v>22212.5</v>
      </c>
      <c r="H109" s="40">
        <v>46387</v>
      </c>
      <c r="I109" s="42">
        <f>+J109+K109-G109</f>
        <v>0</v>
      </c>
      <c r="J109" s="43">
        <f>IF(M109&gt;0,G109,0)</f>
        <v>22212.5</v>
      </c>
      <c r="K109" s="43">
        <f t="shared" si="15"/>
        <v>0</v>
      </c>
      <c r="L109" s="44" t="str">
        <f>IF(J109&gt;0,"Completo","Pendiente")</f>
        <v>Completo</v>
      </c>
      <c r="M109" s="47">
        <v>747</v>
      </c>
      <c r="N109" s="46">
        <v>46108</v>
      </c>
    </row>
    <row r="110" spans="1:14" ht="33" x14ac:dyDescent="0.3">
      <c r="A110" s="35"/>
      <c r="B110" s="36">
        <f t="shared" si="14"/>
        <v>101</v>
      </c>
      <c r="C110" s="37" t="s">
        <v>191</v>
      </c>
      <c r="D110" s="38" t="s">
        <v>285</v>
      </c>
      <c r="E110" s="39" t="s">
        <v>286</v>
      </c>
      <c r="F110" s="40">
        <v>46069</v>
      </c>
      <c r="G110" s="41">
        <v>24394.13</v>
      </c>
      <c r="H110" s="40">
        <v>46387</v>
      </c>
      <c r="I110" s="42">
        <f>+J110+K110-G110</f>
        <v>0</v>
      </c>
      <c r="J110" s="43">
        <f>IF(M110&gt;0,G110,0)</f>
        <v>24394.13</v>
      </c>
      <c r="K110" s="43">
        <f t="shared" si="15"/>
        <v>0</v>
      </c>
      <c r="L110" s="44" t="str">
        <f>IF(J110&gt;0,"Completo","Pendiente")</f>
        <v>Completo</v>
      </c>
      <c r="M110" s="47">
        <v>747</v>
      </c>
      <c r="N110" s="46">
        <v>46108</v>
      </c>
    </row>
    <row r="111" spans="1:14" ht="33" x14ac:dyDescent="0.3">
      <c r="A111" s="35"/>
      <c r="B111" s="36">
        <f t="shared" si="14"/>
        <v>102</v>
      </c>
      <c r="C111" s="37" t="s">
        <v>191</v>
      </c>
      <c r="D111" s="38" t="s">
        <v>287</v>
      </c>
      <c r="E111" s="39" t="s">
        <v>288</v>
      </c>
      <c r="F111" s="40">
        <v>46091</v>
      </c>
      <c r="G111" s="41">
        <v>134831.79</v>
      </c>
      <c r="H111" s="40">
        <v>46387</v>
      </c>
      <c r="I111" s="42">
        <f>+J111-K111-G111</f>
        <v>0</v>
      </c>
      <c r="J111" s="43">
        <f>+G111</f>
        <v>134831.79</v>
      </c>
      <c r="K111" s="43">
        <f t="shared" si="15"/>
        <v>0</v>
      </c>
      <c r="L111" s="44" t="s">
        <v>86</v>
      </c>
      <c r="M111" s="51">
        <v>747</v>
      </c>
      <c r="N111" s="46">
        <v>46108</v>
      </c>
    </row>
    <row r="112" spans="1:14" ht="49.5" x14ac:dyDescent="0.3">
      <c r="A112" s="35"/>
      <c r="B112" s="36">
        <f t="shared" si="14"/>
        <v>103</v>
      </c>
      <c r="C112" s="37" t="s">
        <v>289</v>
      </c>
      <c r="D112" s="38" t="s">
        <v>290</v>
      </c>
      <c r="E112" s="39" t="s">
        <v>91</v>
      </c>
      <c r="F112" s="40" t="s">
        <v>91</v>
      </c>
      <c r="G112" s="41">
        <v>3349085.0900000003</v>
      </c>
      <c r="H112" s="40" t="s">
        <v>91</v>
      </c>
      <c r="I112" s="42">
        <f t="shared" ref="I112:I142" si="16">+J112+K112-G112</f>
        <v>0</v>
      </c>
      <c r="J112" s="43">
        <f>IF(M112&gt;0,G112,0)</f>
        <v>3349085.0900000003</v>
      </c>
      <c r="K112" s="43">
        <f t="shared" si="15"/>
        <v>0</v>
      </c>
      <c r="L112" s="44" t="str">
        <f t="shared" ref="L112:L141" si="17">IF(J112&gt;0,"Completo","Pendiente")</f>
        <v>Completo</v>
      </c>
      <c r="M112" s="47">
        <v>755</v>
      </c>
      <c r="N112" s="46">
        <v>46108</v>
      </c>
    </row>
    <row r="113" spans="1:14" ht="49.5" x14ac:dyDescent="0.3">
      <c r="A113" s="35"/>
      <c r="B113" s="36">
        <f t="shared" si="14"/>
        <v>104</v>
      </c>
      <c r="C113" s="37" t="s">
        <v>291</v>
      </c>
      <c r="D113" s="38" t="s">
        <v>292</v>
      </c>
      <c r="E113" s="39" t="s">
        <v>293</v>
      </c>
      <c r="F113" s="40">
        <v>46107</v>
      </c>
      <c r="G113" s="41">
        <v>10967279.65</v>
      </c>
      <c r="H113" s="40">
        <v>46387</v>
      </c>
      <c r="I113" s="42">
        <f t="shared" si="16"/>
        <v>0</v>
      </c>
      <c r="J113" s="43">
        <f>IF(M113&gt;0,G113,0)</f>
        <v>10967279.65</v>
      </c>
      <c r="K113" s="43">
        <f t="shared" si="15"/>
        <v>0</v>
      </c>
      <c r="L113" s="44" t="str">
        <f t="shared" si="17"/>
        <v>Completo</v>
      </c>
      <c r="M113" s="47">
        <v>764</v>
      </c>
      <c r="N113" s="46">
        <v>46108</v>
      </c>
    </row>
    <row r="114" spans="1:14" ht="49.5" x14ac:dyDescent="0.3">
      <c r="A114" s="35"/>
      <c r="B114" s="36">
        <f t="shared" si="14"/>
        <v>105</v>
      </c>
      <c r="C114" s="37" t="s">
        <v>294</v>
      </c>
      <c r="D114" s="38" t="s">
        <v>295</v>
      </c>
      <c r="E114" s="39" t="s">
        <v>296</v>
      </c>
      <c r="F114" s="40">
        <v>46101</v>
      </c>
      <c r="G114" s="41">
        <v>70800</v>
      </c>
      <c r="H114" s="40">
        <v>46387</v>
      </c>
      <c r="I114" s="42">
        <f t="shared" si="16"/>
        <v>0</v>
      </c>
      <c r="J114" s="43">
        <f>+G114</f>
        <v>70800</v>
      </c>
      <c r="K114" s="43">
        <f t="shared" si="15"/>
        <v>0</v>
      </c>
      <c r="L114" s="44" t="str">
        <f t="shared" si="17"/>
        <v>Completo</v>
      </c>
      <c r="M114" s="51">
        <v>766</v>
      </c>
      <c r="N114" s="46">
        <v>46108</v>
      </c>
    </row>
    <row r="115" spans="1:14" ht="33" x14ac:dyDescent="0.3">
      <c r="A115" s="35"/>
      <c r="B115" s="36">
        <f t="shared" si="14"/>
        <v>106</v>
      </c>
      <c r="C115" s="37" t="s">
        <v>297</v>
      </c>
      <c r="D115" s="38" t="s">
        <v>298</v>
      </c>
      <c r="E115" s="39" t="s">
        <v>91</v>
      </c>
      <c r="F115" s="40" t="s">
        <v>91</v>
      </c>
      <c r="G115" s="41">
        <v>2000</v>
      </c>
      <c r="H115" s="40"/>
      <c r="I115" s="42">
        <f t="shared" si="16"/>
        <v>0</v>
      </c>
      <c r="J115" s="43">
        <f t="shared" ref="J115:J133" si="18">IF(M115&gt;0,G115,0)</f>
        <v>2000</v>
      </c>
      <c r="K115" s="43">
        <f t="shared" si="15"/>
        <v>0</v>
      </c>
      <c r="L115" s="44" t="str">
        <f t="shared" si="17"/>
        <v>Completo</v>
      </c>
      <c r="M115" s="47">
        <v>770</v>
      </c>
      <c r="N115" s="46">
        <v>46108</v>
      </c>
    </row>
    <row r="116" spans="1:14" ht="49.5" x14ac:dyDescent="0.3">
      <c r="A116" s="35"/>
      <c r="B116" s="36">
        <f t="shared" si="14"/>
        <v>107</v>
      </c>
      <c r="C116" s="37" t="s">
        <v>299</v>
      </c>
      <c r="D116" s="38" t="s">
        <v>300</v>
      </c>
      <c r="E116" s="39" t="s">
        <v>91</v>
      </c>
      <c r="F116" s="40" t="s">
        <v>91</v>
      </c>
      <c r="G116" s="41">
        <v>38706627.390000008</v>
      </c>
      <c r="H116" s="40" t="s">
        <v>91</v>
      </c>
      <c r="I116" s="42">
        <f t="shared" si="16"/>
        <v>0</v>
      </c>
      <c r="J116" s="43">
        <f t="shared" si="18"/>
        <v>38706627.390000008</v>
      </c>
      <c r="K116" s="43">
        <f t="shared" si="15"/>
        <v>0</v>
      </c>
      <c r="L116" s="44" t="str">
        <f t="shared" si="17"/>
        <v>Completo</v>
      </c>
      <c r="M116" s="47">
        <v>786</v>
      </c>
      <c r="N116" s="46">
        <v>46111</v>
      </c>
    </row>
    <row r="117" spans="1:14" ht="66" x14ac:dyDescent="0.3">
      <c r="A117" s="35"/>
      <c r="B117" s="36">
        <f t="shared" si="14"/>
        <v>108</v>
      </c>
      <c r="C117" s="37" t="s">
        <v>301</v>
      </c>
      <c r="D117" s="38" t="s">
        <v>302</v>
      </c>
      <c r="E117" s="39" t="s">
        <v>303</v>
      </c>
      <c r="F117" s="40">
        <v>46107</v>
      </c>
      <c r="G117" s="41">
        <v>1198243.48</v>
      </c>
      <c r="H117" s="40">
        <v>46752</v>
      </c>
      <c r="I117" s="42">
        <f t="shared" si="16"/>
        <v>0</v>
      </c>
      <c r="J117" s="43">
        <f t="shared" si="18"/>
        <v>1198243.48</v>
      </c>
      <c r="K117" s="43">
        <f t="shared" si="15"/>
        <v>0</v>
      </c>
      <c r="L117" s="44" t="str">
        <f t="shared" si="17"/>
        <v>Completo</v>
      </c>
      <c r="M117" s="47">
        <v>793</v>
      </c>
      <c r="N117" s="46">
        <v>46111</v>
      </c>
    </row>
    <row r="118" spans="1:14" ht="49.5" x14ac:dyDescent="0.3">
      <c r="A118" s="35"/>
      <c r="B118" s="36">
        <f t="shared" si="14"/>
        <v>109</v>
      </c>
      <c r="C118" s="37" t="s">
        <v>304</v>
      </c>
      <c r="D118" s="38" t="s">
        <v>305</v>
      </c>
      <c r="E118" s="39" t="s">
        <v>306</v>
      </c>
      <c r="F118" s="40">
        <v>46105</v>
      </c>
      <c r="G118" s="41">
        <v>12876567.710000001</v>
      </c>
      <c r="H118" s="40">
        <v>46387</v>
      </c>
      <c r="I118" s="42">
        <f t="shared" si="16"/>
        <v>0</v>
      </c>
      <c r="J118" s="43">
        <f t="shared" si="18"/>
        <v>12876567.710000001</v>
      </c>
      <c r="K118" s="43">
        <f t="shared" si="15"/>
        <v>0</v>
      </c>
      <c r="L118" s="44" t="str">
        <f t="shared" si="17"/>
        <v>Completo</v>
      </c>
      <c r="M118" s="47">
        <v>803</v>
      </c>
      <c r="N118" s="46">
        <v>46111</v>
      </c>
    </row>
    <row r="119" spans="1:14" ht="49.5" x14ac:dyDescent="0.3">
      <c r="A119" s="35"/>
      <c r="B119" s="36">
        <f t="shared" si="14"/>
        <v>110</v>
      </c>
      <c r="C119" s="37" t="s">
        <v>307</v>
      </c>
      <c r="D119" s="38" t="s">
        <v>308</v>
      </c>
      <c r="E119" s="39" t="s">
        <v>309</v>
      </c>
      <c r="F119" s="40">
        <v>46111</v>
      </c>
      <c r="G119" s="41">
        <v>17288369.370000001</v>
      </c>
      <c r="H119" s="40">
        <v>46387</v>
      </c>
      <c r="I119" s="42">
        <f t="shared" si="16"/>
        <v>0</v>
      </c>
      <c r="J119" s="43">
        <f t="shared" si="18"/>
        <v>17288369.370000001</v>
      </c>
      <c r="K119" s="43">
        <f t="shared" si="15"/>
        <v>0</v>
      </c>
      <c r="L119" s="44" t="str">
        <f t="shared" si="17"/>
        <v>Completo</v>
      </c>
      <c r="M119" s="48">
        <v>808</v>
      </c>
      <c r="N119" s="46">
        <v>46111</v>
      </c>
    </row>
    <row r="120" spans="1:14" ht="49.5" x14ac:dyDescent="0.3">
      <c r="A120" s="35"/>
      <c r="B120" s="36">
        <f t="shared" si="14"/>
        <v>111</v>
      </c>
      <c r="C120" s="37" t="s">
        <v>310</v>
      </c>
      <c r="D120" s="38" t="s">
        <v>311</v>
      </c>
      <c r="E120" s="39" t="s">
        <v>264</v>
      </c>
      <c r="F120" s="40">
        <v>46106</v>
      </c>
      <c r="G120" s="41">
        <v>1445500</v>
      </c>
      <c r="H120" s="40">
        <v>46752</v>
      </c>
      <c r="I120" s="42">
        <f t="shared" si="16"/>
        <v>0</v>
      </c>
      <c r="J120" s="43">
        <f t="shared" si="18"/>
        <v>1445500</v>
      </c>
      <c r="K120" s="43">
        <f t="shared" si="15"/>
        <v>0</v>
      </c>
      <c r="L120" s="44" t="str">
        <f t="shared" si="17"/>
        <v>Completo</v>
      </c>
      <c r="M120" s="47">
        <v>812</v>
      </c>
      <c r="N120" s="46">
        <v>46112</v>
      </c>
    </row>
    <row r="121" spans="1:14" ht="49.5" x14ac:dyDescent="0.3">
      <c r="A121" s="35"/>
      <c r="B121" s="36">
        <f t="shared" si="14"/>
        <v>112</v>
      </c>
      <c r="C121" s="37" t="s">
        <v>184</v>
      </c>
      <c r="D121" s="38" t="s">
        <v>312</v>
      </c>
      <c r="E121" s="39" t="s">
        <v>313</v>
      </c>
      <c r="F121" s="40">
        <v>46107</v>
      </c>
      <c r="G121" s="41">
        <v>9550.92</v>
      </c>
      <c r="H121" s="40">
        <v>46387</v>
      </c>
      <c r="I121" s="42">
        <f t="shared" si="16"/>
        <v>0</v>
      </c>
      <c r="J121" s="43">
        <f t="shared" si="18"/>
        <v>9550.92</v>
      </c>
      <c r="K121" s="43">
        <f t="shared" si="15"/>
        <v>0</v>
      </c>
      <c r="L121" s="44" t="str">
        <f t="shared" si="17"/>
        <v>Completo</v>
      </c>
      <c r="M121" s="47">
        <v>814</v>
      </c>
      <c r="N121" s="46">
        <v>46112</v>
      </c>
    </row>
    <row r="122" spans="1:14" ht="49.5" x14ac:dyDescent="0.3">
      <c r="A122" s="35"/>
      <c r="B122" s="36">
        <f t="shared" si="14"/>
        <v>113</v>
      </c>
      <c r="C122" s="37" t="s">
        <v>314</v>
      </c>
      <c r="D122" s="38" t="s">
        <v>315</v>
      </c>
      <c r="E122" s="39" t="s">
        <v>316</v>
      </c>
      <c r="F122" s="40">
        <v>46112</v>
      </c>
      <c r="G122" s="41">
        <v>7728720.6500000004</v>
      </c>
      <c r="H122" s="40">
        <v>46752</v>
      </c>
      <c r="I122" s="42">
        <f t="shared" si="16"/>
        <v>0</v>
      </c>
      <c r="J122" s="43">
        <f t="shared" si="18"/>
        <v>7728720.6500000004</v>
      </c>
      <c r="K122" s="43">
        <f t="shared" si="15"/>
        <v>0</v>
      </c>
      <c r="L122" s="44" t="str">
        <f t="shared" si="17"/>
        <v>Completo</v>
      </c>
      <c r="M122" s="47">
        <v>821</v>
      </c>
      <c r="N122" s="46">
        <v>46112</v>
      </c>
    </row>
    <row r="123" spans="1:14" x14ac:dyDescent="0.3">
      <c r="A123" s="35"/>
      <c r="B123" s="36">
        <f t="shared" si="14"/>
        <v>114</v>
      </c>
      <c r="C123" s="37" t="s">
        <v>317</v>
      </c>
      <c r="D123" s="38" t="s">
        <v>318</v>
      </c>
      <c r="E123" s="39" t="s">
        <v>319</v>
      </c>
      <c r="F123" s="40">
        <v>46084</v>
      </c>
      <c r="G123" s="43">
        <v>974634.59</v>
      </c>
      <c r="H123" s="40">
        <v>46387</v>
      </c>
      <c r="I123" s="42">
        <f t="shared" si="16"/>
        <v>0</v>
      </c>
      <c r="J123" s="43">
        <f t="shared" si="18"/>
        <v>0</v>
      </c>
      <c r="K123" s="43">
        <f t="shared" si="15"/>
        <v>974634.59</v>
      </c>
      <c r="L123" s="44" t="str">
        <f t="shared" si="17"/>
        <v>Pendiente</v>
      </c>
      <c r="M123" s="47"/>
      <c r="N123" s="46"/>
    </row>
    <row r="124" spans="1:14" ht="49.5" x14ac:dyDescent="0.3">
      <c r="A124" s="35"/>
      <c r="B124" s="36">
        <f t="shared" si="14"/>
        <v>115</v>
      </c>
      <c r="C124" s="37" t="s">
        <v>320</v>
      </c>
      <c r="D124" s="38" t="s">
        <v>321</v>
      </c>
      <c r="E124" s="39" t="s">
        <v>322</v>
      </c>
      <c r="F124" s="40">
        <v>46111</v>
      </c>
      <c r="G124" s="41">
        <v>4481699.99</v>
      </c>
      <c r="H124" s="40">
        <v>46387</v>
      </c>
      <c r="I124" s="42">
        <f>+J124+K124-G124</f>
        <v>0</v>
      </c>
      <c r="J124" s="43">
        <f>IF(M124&gt;0,G124,0)</f>
        <v>4481699.99</v>
      </c>
      <c r="K124" s="43">
        <f>IF(J124&gt;0,0,G124)</f>
        <v>0</v>
      </c>
      <c r="L124" s="44" t="str">
        <f>IF(J124&gt;0,"Completo","Pendiente")</f>
        <v>Completo</v>
      </c>
      <c r="M124" s="47">
        <v>833</v>
      </c>
      <c r="N124" s="46">
        <v>46111</v>
      </c>
    </row>
    <row r="125" spans="1:14" ht="49.5" x14ac:dyDescent="0.3">
      <c r="A125" s="35"/>
      <c r="B125" s="36">
        <f t="shared" si="14"/>
        <v>116</v>
      </c>
      <c r="C125" s="37" t="s">
        <v>323</v>
      </c>
      <c r="D125" s="38" t="s">
        <v>324</v>
      </c>
      <c r="E125" s="39" t="s">
        <v>325</v>
      </c>
      <c r="F125" s="40">
        <v>46111</v>
      </c>
      <c r="G125" s="41">
        <v>8869686.1400000006</v>
      </c>
      <c r="H125" s="40">
        <v>46387</v>
      </c>
      <c r="I125" s="42">
        <f>+J125+K125-G125</f>
        <v>0</v>
      </c>
      <c r="J125" s="43">
        <f>IF(M125&gt;0,G125,0)</f>
        <v>8869686.1400000006</v>
      </c>
      <c r="K125" s="43">
        <f>IF(J125&gt;0,0,G125)</f>
        <v>0</v>
      </c>
      <c r="L125" s="44" t="str">
        <f>IF(J125&gt;0,"Completo","Pendiente")</f>
        <v>Completo</v>
      </c>
      <c r="M125" s="47">
        <v>846</v>
      </c>
      <c r="N125" s="46">
        <v>46112</v>
      </c>
    </row>
    <row r="126" spans="1:14" ht="49.5" x14ac:dyDescent="0.3">
      <c r="A126" s="35"/>
      <c r="B126" s="36">
        <f t="shared" si="14"/>
        <v>117</v>
      </c>
      <c r="C126" s="37" t="s">
        <v>326</v>
      </c>
      <c r="D126" s="38" t="s">
        <v>327</v>
      </c>
      <c r="E126" s="39" t="s">
        <v>328</v>
      </c>
      <c r="F126" s="40">
        <v>46106</v>
      </c>
      <c r="G126" s="41">
        <v>5917.7</v>
      </c>
      <c r="H126" s="40" t="s">
        <v>329</v>
      </c>
      <c r="I126" s="42">
        <f t="shared" si="16"/>
        <v>0</v>
      </c>
      <c r="J126" s="43">
        <f t="shared" si="18"/>
        <v>5917.7</v>
      </c>
      <c r="K126" s="43"/>
      <c r="L126" s="44" t="s">
        <v>86</v>
      </c>
      <c r="M126" s="47">
        <v>848</v>
      </c>
      <c r="N126" s="46">
        <v>46112</v>
      </c>
    </row>
    <row r="127" spans="1:14" ht="33" x14ac:dyDescent="0.3">
      <c r="A127" s="35"/>
      <c r="B127" s="36">
        <f t="shared" si="14"/>
        <v>118</v>
      </c>
      <c r="C127" s="37" t="s">
        <v>184</v>
      </c>
      <c r="D127" s="38" t="s">
        <v>330</v>
      </c>
      <c r="E127" s="39" t="s">
        <v>331</v>
      </c>
      <c r="F127" s="40">
        <v>46104</v>
      </c>
      <c r="G127" s="41">
        <v>4221.6899999999996</v>
      </c>
      <c r="H127" s="40">
        <v>46387</v>
      </c>
      <c r="I127" s="42">
        <f t="shared" si="16"/>
        <v>0</v>
      </c>
      <c r="J127" s="43">
        <f t="shared" si="18"/>
        <v>4221.6899999999996</v>
      </c>
      <c r="K127" s="43"/>
      <c r="L127" s="44" t="s">
        <v>86</v>
      </c>
      <c r="M127" s="47">
        <v>851</v>
      </c>
      <c r="N127" s="46">
        <v>46387</v>
      </c>
    </row>
    <row r="128" spans="1:14" ht="49.5" x14ac:dyDescent="0.3">
      <c r="A128" s="35"/>
      <c r="B128" s="36">
        <f t="shared" si="14"/>
        <v>119</v>
      </c>
      <c r="C128" s="37" t="s">
        <v>332</v>
      </c>
      <c r="D128" s="38" t="s">
        <v>333</v>
      </c>
      <c r="E128" s="39" t="s">
        <v>334</v>
      </c>
      <c r="F128" s="40">
        <v>46111</v>
      </c>
      <c r="G128" s="41">
        <v>11544171.130000001</v>
      </c>
      <c r="H128" s="40">
        <v>46387</v>
      </c>
      <c r="I128" s="42">
        <f t="shared" si="16"/>
        <v>0</v>
      </c>
      <c r="J128" s="43">
        <v>11544171.130000001</v>
      </c>
      <c r="K128" s="43"/>
      <c r="L128" s="44" t="s">
        <v>86</v>
      </c>
      <c r="M128" s="47">
        <v>855</v>
      </c>
      <c r="N128" s="46">
        <v>46387</v>
      </c>
    </row>
    <row r="129" spans="1:16" ht="49.5" x14ac:dyDescent="0.3">
      <c r="A129" s="35"/>
      <c r="B129" s="36">
        <f t="shared" si="14"/>
        <v>120</v>
      </c>
      <c r="C129" s="37" t="s">
        <v>335</v>
      </c>
      <c r="D129" s="38" t="s">
        <v>336</v>
      </c>
      <c r="E129" s="39" t="s">
        <v>337</v>
      </c>
      <c r="F129" s="40">
        <v>46112</v>
      </c>
      <c r="G129" s="41">
        <v>13093964</v>
      </c>
      <c r="H129" s="40">
        <v>46752</v>
      </c>
      <c r="I129" s="42"/>
      <c r="J129" s="43">
        <v>13093964</v>
      </c>
      <c r="K129" s="43"/>
      <c r="L129" s="44" t="s">
        <v>86</v>
      </c>
      <c r="M129" s="47">
        <v>863</v>
      </c>
      <c r="N129" s="46">
        <v>46387</v>
      </c>
    </row>
    <row r="130" spans="1:16" ht="49.5" x14ac:dyDescent="0.3">
      <c r="A130" s="35"/>
      <c r="B130" s="36">
        <f t="shared" si="14"/>
        <v>121</v>
      </c>
      <c r="C130" s="37" t="s">
        <v>89</v>
      </c>
      <c r="D130" s="38" t="s">
        <v>338</v>
      </c>
      <c r="E130" s="39" t="s">
        <v>339</v>
      </c>
      <c r="F130" s="40">
        <v>46112</v>
      </c>
      <c r="G130" s="41">
        <v>2612992.9900000002</v>
      </c>
      <c r="H130" s="40">
        <v>46387</v>
      </c>
      <c r="I130" s="42"/>
      <c r="J130" s="43">
        <v>2612992.9900000002</v>
      </c>
      <c r="K130" s="43"/>
      <c r="L130" s="44" t="s">
        <v>86</v>
      </c>
      <c r="M130" s="47">
        <v>867</v>
      </c>
      <c r="N130" s="46">
        <v>46387</v>
      </c>
    </row>
    <row r="131" spans="1:16" x14ac:dyDescent="0.3">
      <c r="A131" s="35"/>
      <c r="B131" s="36">
        <f t="shared" si="14"/>
        <v>122</v>
      </c>
      <c r="C131" s="37" t="s">
        <v>317</v>
      </c>
      <c r="D131" s="38" t="s">
        <v>340</v>
      </c>
      <c r="E131" s="39" t="s">
        <v>341</v>
      </c>
      <c r="F131" s="40">
        <v>46084</v>
      </c>
      <c r="G131" s="43">
        <v>5800</v>
      </c>
      <c r="H131" s="40">
        <v>46387</v>
      </c>
      <c r="I131" s="42">
        <f t="shared" si="16"/>
        <v>0</v>
      </c>
      <c r="J131" s="43">
        <f t="shared" si="18"/>
        <v>0</v>
      </c>
      <c r="K131" s="43">
        <f t="shared" si="15"/>
        <v>5800</v>
      </c>
      <c r="L131" s="44" t="str">
        <f t="shared" si="17"/>
        <v>Pendiente</v>
      </c>
      <c r="M131" s="47"/>
      <c r="N131" s="46"/>
    </row>
    <row r="132" spans="1:16" x14ac:dyDescent="0.3">
      <c r="A132" s="35"/>
      <c r="B132" s="36">
        <f t="shared" si="14"/>
        <v>123</v>
      </c>
      <c r="C132" s="37" t="s">
        <v>317</v>
      </c>
      <c r="D132" s="38" t="s">
        <v>342</v>
      </c>
      <c r="E132" s="39" t="s">
        <v>343</v>
      </c>
      <c r="F132" s="40">
        <v>46084</v>
      </c>
      <c r="G132" s="43">
        <v>18560</v>
      </c>
      <c r="H132" s="40">
        <v>46387</v>
      </c>
      <c r="I132" s="42">
        <f t="shared" si="16"/>
        <v>0</v>
      </c>
      <c r="J132" s="43">
        <f t="shared" si="18"/>
        <v>0</v>
      </c>
      <c r="K132" s="43">
        <f t="shared" si="15"/>
        <v>18560</v>
      </c>
      <c r="L132" s="44" t="str">
        <f t="shared" si="17"/>
        <v>Pendiente</v>
      </c>
      <c r="M132" s="47"/>
      <c r="N132" s="46"/>
    </row>
    <row r="133" spans="1:16" x14ac:dyDescent="0.3">
      <c r="A133" s="35"/>
      <c r="B133" s="36">
        <f t="shared" si="14"/>
        <v>124</v>
      </c>
      <c r="C133" s="37" t="s">
        <v>317</v>
      </c>
      <c r="D133" s="38" t="s">
        <v>344</v>
      </c>
      <c r="E133" s="39" t="s">
        <v>345</v>
      </c>
      <c r="F133" s="40">
        <v>46084</v>
      </c>
      <c r="G133" s="43">
        <v>20300</v>
      </c>
      <c r="H133" s="40">
        <v>46387</v>
      </c>
      <c r="I133" s="42">
        <f t="shared" si="16"/>
        <v>0</v>
      </c>
      <c r="J133" s="43">
        <f t="shared" si="18"/>
        <v>0</v>
      </c>
      <c r="K133" s="43">
        <f t="shared" si="15"/>
        <v>20300</v>
      </c>
      <c r="L133" s="44" t="str">
        <f t="shared" si="17"/>
        <v>Pendiente</v>
      </c>
      <c r="M133" s="47"/>
      <c r="N133" s="46"/>
    </row>
    <row r="134" spans="1:16" ht="33" x14ac:dyDescent="0.3">
      <c r="A134" s="35"/>
      <c r="B134" s="36">
        <f t="shared" si="14"/>
        <v>125</v>
      </c>
      <c r="C134" s="37" t="s">
        <v>346</v>
      </c>
      <c r="D134" s="38" t="s">
        <v>347</v>
      </c>
      <c r="E134" s="39" t="s">
        <v>348</v>
      </c>
      <c r="F134" s="40">
        <v>46112</v>
      </c>
      <c r="G134" s="43">
        <v>64994.400000000001</v>
      </c>
      <c r="H134" s="40">
        <v>46387</v>
      </c>
      <c r="I134" s="42">
        <f t="shared" si="16"/>
        <v>0</v>
      </c>
      <c r="J134" s="43">
        <v>0</v>
      </c>
      <c r="K134" s="43">
        <f t="shared" si="15"/>
        <v>64994.400000000001</v>
      </c>
      <c r="L134" s="44" t="str">
        <f t="shared" si="17"/>
        <v>Pendiente</v>
      </c>
      <c r="M134" s="47"/>
      <c r="N134" s="46"/>
    </row>
    <row r="135" spans="1:16" ht="33" x14ac:dyDescent="0.3">
      <c r="A135" s="35"/>
      <c r="B135" s="36">
        <f t="shared" si="14"/>
        <v>126</v>
      </c>
      <c r="C135" s="37" t="s">
        <v>349</v>
      </c>
      <c r="D135" s="38" t="s">
        <v>350</v>
      </c>
      <c r="E135" s="39" t="s">
        <v>351</v>
      </c>
      <c r="F135" s="40">
        <v>46111</v>
      </c>
      <c r="G135" s="43">
        <v>287035</v>
      </c>
      <c r="H135" s="40" t="s">
        <v>352</v>
      </c>
      <c r="I135" s="42">
        <f t="shared" si="16"/>
        <v>0</v>
      </c>
      <c r="J135" s="43">
        <f>IF(M135&gt;0,G135,0)</f>
        <v>0</v>
      </c>
      <c r="K135" s="43">
        <f t="shared" si="15"/>
        <v>287035</v>
      </c>
      <c r="L135" s="44" t="str">
        <f t="shared" si="17"/>
        <v>Pendiente</v>
      </c>
      <c r="M135" s="47"/>
      <c r="N135" s="46"/>
    </row>
    <row r="136" spans="1:16" x14ac:dyDescent="0.3">
      <c r="A136" s="35"/>
      <c r="B136" s="36">
        <f t="shared" si="14"/>
        <v>127</v>
      </c>
      <c r="C136" s="37" t="s">
        <v>353</v>
      </c>
      <c r="D136" s="38" t="s">
        <v>354</v>
      </c>
      <c r="E136" s="39" t="s">
        <v>355</v>
      </c>
      <c r="F136" s="40">
        <v>46112</v>
      </c>
      <c r="G136" s="43">
        <v>16291.49</v>
      </c>
      <c r="H136" s="40">
        <v>46752</v>
      </c>
      <c r="I136" s="42">
        <f t="shared" si="16"/>
        <v>0</v>
      </c>
      <c r="J136" s="43">
        <f>IF(M136&gt;0,G136,0)</f>
        <v>0</v>
      </c>
      <c r="K136" s="43">
        <f t="shared" si="15"/>
        <v>16291.49</v>
      </c>
      <c r="L136" s="44" t="str">
        <f t="shared" si="17"/>
        <v>Pendiente</v>
      </c>
      <c r="M136" s="47"/>
      <c r="N136" s="46"/>
    </row>
    <row r="137" spans="1:16" x14ac:dyDescent="0.3">
      <c r="A137" s="35"/>
      <c r="B137" s="36">
        <f t="shared" si="14"/>
        <v>128</v>
      </c>
      <c r="C137" s="37" t="s">
        <v>356</v>
      </c>
      <c r="D137" s="38" t="s">
        <v>357</v>
      </c>
      <c r="E137" s="39" t="s">
        <v>358</v>
      </c>
      <c r="F137" s="40">
        <v>46101</v>
      </c>
      <c r="G137" s="43">
        <v>71390</v>
      </c>
      <c r="H137" s="40">
        <v>46387</v>
      </c>
      <c r="I137" s="42">
        <f t="shared" si="16"/>
        <v>0</v>
      </c>
      <c r="J137" s="43">
        <f t="shared" ref="J137:J142" si="19">IF(M137&gt;0,G137,0)</f>
        <v>0</v>
      </c>
      <c r="K137" s="43">
        <f t="shared" si="15"/>
        <v>71390</v>
      </c>
      <c r="L137" s="44" t="str">
        <f t="shared" si="17"/>
        <v>Pendiente</v>
      </c>
      <c r="M137" s="47"/>
      <c r="N137" s="46"/>
    </row>
    <row r="138" spans="1:16" hidden="1" x14ac:dyDescent="0.3">
      <c r="B138" s="2">
        <f t="shared" si="14"/>
        <v>129</v>
      </c>
      <c r="C138" s="52"/>
      <c r="D138" s="53"/>
      <c r="E138" s="54"/>
      <c r="G138" s="55">
        <f>SUBTOTAL(9,G10:G137)</f>
        <v>224662941.71000007</v>
      </c>
      <c r="H138" s="6"/>
      <c r="I138" s="56">
        <f t="shared" si="16"/>
        <v>0</v>
      </c>
      <c r="J138" s="55">
        <f t="shared" si="19"/>
        <v>0</v>
      </c>
      <c r="K138" s="55">
        <f t="shared" si="15"/>
        <v>224662941.71000007</v>
      </c>
      <c r="L138" s="57" t="str">
        <f t="shared" si="17"/>
        <v>Pendiente</v>
      </c>
      <c r="M138" s="47"/>
      <c r="N138" s="46"/>
    </row>
    <row r="139" spans="1:16" hidden="1" x14ac:dyDescent="0.3">
      <c r="B139" s="2">
        <f t="shared" ref="B139:B142" si="20">+B138+1</f>
        <v>130</v>
      </c>
      <c r="C139" s="52"/>
      <c r="D139" s="53"/>
      <c r="E139" s="54"/>
      <c r="G139" s="55"/>
      <c r="H139" s="6"/>
      <c r="I139" s="56">
        <f t="shared" si="16"/>
        <v>0</v>
      </c>
      <c r="J139" s="55">
        <f t="shared" si="19"/>
        <v>0</v>
      </c>
      <c r="K139" s="55">
        <f t="shared" si="15"/>
        <v>0</v>
      </c>
      <c r="L139" s="57" t="str">
        <f t="shared" si="17"/>
        <v>Pendiente</v>
      </c>
      <c r="M139" s="47"/>
      <c r="N139" s="46"/>
    </row>
    <row r="140" spans="1:16" hidden="1" x14ac:dyDescent="0.3">
      <c r="B140" s="2">
        <f t="shared" si="20"/>
        <v>131</v>
      </c>
      <c r="C140" s="52"/>
      <c r="D140" s="53"/>
      <c r="E140" s="54"/>
      <c r="G140" s="55"/>
      <c r="H140" s="6"/>
      <c r="I140" s="56">
        <f t="shared" si="16"/>
        <v>0</v>
      </c>
      <c r="J140" s="55">
        <f t="shared" si="19"/>
        <v>0</v>
      </c>
      <c r="K140" s="55">
        <f t="shared" si="15"/>
        <v>0</v>
      </c>
      <c r="L140" s="57" t="str">
        <f t="shared" si="17"/>
        <v>Pendiente</v>
      </c>
      <c r="M140" s="47"/>
      <c r="N140" s="46"/>
    </row>
    <row r="141" spans="1:16" hidden="1" x14ac:dyDescent="0.3">
      <c r="B141" s="2">
        <f t="shared" si="20"/>
        <v>132</v>
      </c>
      <c r="C141" s="52"/>
      <c r="D141" s="53"/>
      <c r="E141" s="54"/>
      <c r="G141" s="55"/>
      <c r="H141" s="6"/>
      <c r="I141" s="56">
        <f t="shared" si="16"/>
        <v>0</v>
      </c>
      <c r="J141" s="55">
        <f t="shared" si="19"/>
        <v>0</v>
      </c>
      <c r="K141" s="55">
        <f t="shared" si="15"/>
        <v>0</v>
      </c>
      <c r="L141" s="57" t="str">
        <f t="shared" si="17"/>
        <v>Pendiente</v>
      </c>
      <c r="M141" s="47"/>
      <c r="N141" s="46"/>
    </row>
    <row r="142" spans="1:16" hidden="1" x14ac:dyDescent="0.3">
      <c r="B142" s="2">
        <f t="shared" si="20"/>
        <v>133</v>
      </c>
      <c r="C142" s="52"/>
      <c r="D142" s="53"/>
      <c r="E142" s="54"/>
      <c r="G142" s="55"/>
      <c r="H142" s="6"/>
      <c r="I142" s="56">
        <f t="shared" si="16"/>
        <v>0</v>
      </c>
      <c r="J142" s="55">
        <f t="shared" si="19"/>
        <v>0</v>
      </c>
      <c r="K142" s="55">
        <f t="shared" si="15"/>
        <v>0</v>
      </c>
      <c r="L142" s="57"/>
      <c r="M142" s="47"/>
      <c r="N142" s="46"/>
    </row>
    <row r="143" spans="1:16" ht="17.25" thickBot="1" x14ac:dyDescent="0.35">
      <c r="C143" s="52"/>
      <c r="D143" s="58" t="s">
        <v>359</v>
      </c>
      <c r="E143" s="54"/>
      <c r="G143" s="59">
        <f>+SUM(G10:G137)</f>
        <v>224662941.71000007</v>
      </c>
      <c r="H143" s="59"/>
      <c r="I143" s="59">
        <f t="shared" ref="I143:K143" si="21">+SUM(I10:I137)</f>
        <v>0</v>
      </c>
      <c r="J143" s="59">
        <f t="shared" si="21"/>
        <v>220998874.48000002</v>
      </c>
      <c r="K143" s="59">
        <f t="shared" si="21"/>
        <v>3664067.23</v>
      </c>
      <c r="L143" s="57"/>
      <c r="M143" s="47"/>
      <c r="N143" s="46"/>
    </row>
    <row r="144" spans="1:16" s="2" customFormat="1" ht="17.25" thickTop="1" x14ac:dyDescent="0.3">
      <c r="A144" s="1"/>
      <c r="C144" s="52"/>
      <c r="E144" s="5"/>
      <c r="F144" s="6"/>
      <c r="G144" s="60"/>
      <c r="H144" s="60"/>
      <c r="I144" s="60"/>
      <c r="J144" s="60"/>
      <c r="K144" s="60"/>
      <c r="L144" s="10"/>
      <c r="M144" s="61"/>
      <c r="N144" s="46"/>
      <c r="O144" s="1"/>
      <c r="P144" s="13"/>
    </row>
    <row r="145" spans="1:16" s="2" customFormat="1" x14ac:dyDescent="0.3">
      <c r="A145" s="1"/>
      <c r="C145" s="3"/>
      <c r="D145" s="62"/>
      <c r="E145" s="5"/>
      <c r="F145" s="6"/>
      <c r="G145" s="7"/>
      <c r="H145" s="8"/>
      <c r="I145" s="9"/>
      <c r="J145" s="63"/>
      <c r="L145" s="54"/>
      <c r="M145" s="11">
        <f>+J144+K144</f>
        <v>0</v>
      </c>
      <c r="N145" s="10"/>
      <c r="O145" s="1"/>
      <c r="P145" s="13"/>
    </row>
    <row r="146" spans="1:16" s="2" customFormat="1" ht="31.5" customHeight="1" x14ac:dyDescent="0.3">
      <c r="A146" s="77" t="s">
        <v>360</v>
      </c>
      <c r="B146" s="77"/>
      <c r="C146" s="77"/>
      <c r="D146" s="64" t="s">
        <v>361</v>
      </c>
      <c r="E146" s="65"/>
      <c r="F146" s="6"/>
      <c r="G146" s="78" t="s">
        <v>362</v>
      </c>
      <c r="H146" s="78"/>
      <c r="L146" s="10"/>
      <c r="M146" s="11">
        <f ca="1">+M145-M146</f>
        <v>0</v>
      </c>
      <c r="N146" s="10"/>
      <c r="O146" s="1"/>
      <c r="P146" s="13"/>
    </row>
    <row r="147" spans="1:16" s="2" customFormat="1" x14ac:dyDescent="0.3">
      <c r="A147" s="79" t="s">
        <v>363</v>
      </c>
      <c r="B147" s="79"/>
      <c r="C147" s="79"/>
      <c r="D147" s="67" t="s">
        <v>364</v>
      </c>
      <c r="E147" s="68"/>
      <c r="F147" s="6"/>
      <c r="G147" s="80" t="s">
        <v>365</v>
      </c>
      <c r="H147" s="80"/>
      <c r="I147" s="66"/>
      <c r="J147" s="66"/>
      <c r="K147" s="66"/>
      <c r="L147" s="70"/>
      <c r="M147" s="11"/>
      <c r="N147" s="10"/>
      <c r="O147" s="1"/>
      <c r="P147" s="13"/>
    </row>
    <row r="148" spans="1:16" s="2" customFormat="1" x14ac:dyDescent="0.3">
      <c r="A148" s="78" t="s">
        <v>366</v>
      </c>
      <c r="B148" s="78"/>
      <c r="C148" s="78"/>
      <c r="D148" s="71" t="s">
        <v>367</v>
      </c>
      <c r="E148" s="72"/>
      <c r="F148" s="6"/>
      <c r="G148" s="81" t="s">
        <v>368</v>
      </c>
      <c r="H148" s="81"/>
      <c r="I148" s="69"/>
      <c r="J148" s="69"/>
      <c r="K148" s="69"/>
      <c r="L148" s="73"/>
      <c r="M148" s="11"/>
      <c r="N148" s="10"/>
      <c r="O148" s="1"/>
      <c r="P148" s="13"/>
    </row>
    <row r="149" spans="1:16" s="2" customFormat="1" x14ac:dyDescent="0.3">
      <c r="A149" s="74"/>
      <c r="B149" s="10"/>
      <c r="D149" s="75"/>
      <c r="E149" s="65"/>
      <c r="F149" s="6"/>
      <c r="H149" s="35"/>
      <c r="L149" s="10"/>
      <c r="M149" s="11"/>
      <c r="N149" s="10"/>
      <c r="O149" s="1"/>
      <c r="P149" s="13"/>
    </row>
    <row r="150" spans="1:16" x14ac:dyDescent="0.3">
      <c r="C150" s="2"/>
    </row>
    <row r="154" spans="1:16" x14ac:dyDescent="0.3">
      <c r="I154" s="9">
        <v>219553374.49000001</v>
      </c>
    </row>
  </sheetData>
  <autoFilter ref="B9:N148" xr:uid="{09C6330C-9156-486A-90DC-D20D8536D151}">
    <filterColumn colId="10">
      <customFilters>
        <customFilter operator="notEqual" val=" "/>
      </customFilters>
    </filterColumn>
    <sortState xmlns:xlrd2="http://schemas.microsoft.com/office/spreadsheetml/2017/richdata2" ref="A10:N148">
      <sortCondition ref="M9:M145"/>
    </sortState>
  </autoFilter>
  <mergeCells count="6">
    <mergeCell ref="A146:C146"/>
    <mergeCell ref="G146:H146"/>
    <mergeCell ref="A147:C147"/>
    <mergeCell ref="G147:H147"/>
    <mergeCell ref="A148:C148"/>
    <mergeCell ref="G148:H148"/>
  </mergeCells>
  <pageMargins left="0.70866141732283472" right="0.70866141732283472" top="0.74803149606299213" bottom="0.74803149606299213" header="0.31496062992125984" footer="0.31496062992125984"/>
  <pageSetup paperSize="5" scale="64" fitToHeight="0" orientation="landscape" r:id="rId1"/>
  <rowBreaks count="11" manualBreakCount="11">
    <brk id="20" max="11" man="1"/>
    <brk id="31" max="11" man="1"/>
    <brk id="42" max="11" man="1"/>
    <brk id="63" max="11" man="1"/>
    <brk id="71" max="11" man="1"/>
    <brk id="80" max="11" man="1"/>
    <brk id="88" max="11" man="1"/>
    <brk id="96" max="11" man="1"/>
    <brk id="104" max="11" man="1"/>
    <brk id="115" max="11" man="1"/>
    <brk id="124" max="11"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e894e15-ba27-4bdb-b4b8-8efc34bc9aed">
      <Terms xmlns="http://schemas.microsoft.com/office/infopath/2007/PartnerControls"/>
    </lcf76f155ced4ddcb4097134ff3c332f>
    <TaxCatchAll xmlns="8dbb31fa-c118-4266-b530-fff03941bcd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A67197B9F63E4439ECC38305FA8EACE" ma:contentTypeVersion="19" ma:contentTypeDescription="Crear nuevo documento." ma:contentTypeScope="" ma:versionID="d5e17ae8eb1aa8d8109a0746c3b9db56">
  <xsd:schema xmlns:xsd="http://www.w3.org/2001/XMLSchema" xmlns:xs="http://www.w3.org/2001/XMLSchema" xmlns:p="http://schemas.microsoft.com/office/2006/metadata/properties" xmlns:ns2="8dbb31fa-c118-4266-b530-fff03941bcda" xmlns:ns3="de894e15-ba27-4bdb-b4b8-8efc34bc9aed" targetNamespace="http://schemas.microsoft.com/office/2006/metadata/properties" ma:root="true" ma:fieldsID="247f4fd1ef32fff660424199d2d9a697" ns2:_="" ns3:_="">
    <xsd:import namespace="8dbb31fa-c118-4266-b530-fff03941bcda"/>
    <xsd:import namespace="de894e15-ba27-4bdb-b4b8-8efc34bc9ae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LengthInSecond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bb31fa-c118-4266-b530-fff03941bcda"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5cc83801-0f8f-45ff-b7e9-4730d4be988a}" ma:internalName="TaxCatchAll" ma:showField="CatchAllData" ma:web="8dbb31fa-c118-4266-b530-fff03941bcd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894e15-ba27-4bdb-b4b8-8efc34bc9ae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fdfed123-6d25-4f8d-9a79-53e780515e3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FC046AF-A8EA-4F6C-832A-33602398D9F9}">
  <ds:schemaRefs>
    <ds:schemaRef ds:uri="http://schemas.microsoft.com/sharepoint/v3/contenttype/forms"/>
  </ds:schemaRefs>
</ds:datastoreItem>
</file>

<file path=customXml/itemProps2.xml><?xml version="1.0" encoding="utf-8"?>
<ds:datastoreItem xmlns:ds="http://schemas.openxmlformats.org/officeDocument/2006/customXml" ds:itemID="{D144DB1B-16F5-4434-9AF2-D34F2402F399}">
  <ds:schemaRefs>
    <ds:schemaRef ds:uri="http://schemas.microsoft.com/office/2006/metadata/properties"/>
    <ds:schemaRef ds:uri="http://schemas.microsoft.com/office/infopath/2007/PartnerControls"/>
    <ds:schemaRef ds:uri="de894e15-ba27-4bdb-b4b8-8efc34bc9aed"/>
    <ds:schemaRef ds:uri="8dbb31fa-c118-4266-b530-fff03941bcda"/>
  </ds:schemaRefs>
</ds:datastoreItem>
</file>

<file path=customXml/itemProps3.xml><?xml version="1.0" encoding="utf-8"?>
<ds:datastoreItem xmlns:ds="http://schemas.openxmlformats.org/officeDocument/2006/customXml" ds:itemID="{553DCE86-2FA1-4F58-BAF1-C6208EEB8E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bb31fa-c118-4266-b530-fff03941bcda"/>
    <ds:schemaRef ds:uri="de894e15-ba27-4bdb-b4b8-8efc34bc9ae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INFORME PAGO A PROVEEDORES  MAR</vt:lpstr>
      <vt:lpstr>'INFORME PAGO A PROVEEDORES  MAR'!Área_de_impresión</vt:lpstr>
      <vt:lpstr>'INFORME PAGO A PROVEEDORES  MAR'!Títulos_a_imprimir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Maggy Villar</dc:creator>
  <cp:lastModifiedBy>Anyolani Germosén</cp:lastModifiedBy>
  <dcterms:created xsi:type="dcterms:W3CDTF">2026-04-07T23:27:57Z</dcterms:created>
  <dcterms:modified xsi:type="dcterms:W3CDTF">2026-04-08T16:56:06Z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0x010100CA67197B9F63E4439ECC38305FA8EACE</vt:lpwstr>
  </property>
  <property fmtid="{D5CDD505-2E9C-101B-9397-08002B2CF9AE}" pid="3" name="MediaServiceImageTags">
    <vt:lpwstr/>
  </property>
</Properties>
</file>